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hba\⑥強化･育成\01.DC\2024年度\HP掲載資料\"/>
    </mc:Choice>
  </mc:AlternateContent>
  <xr:revisionPtr revIDLastSave="0" documentId="8_{4F9FC7B9-59CD-43F1-9113-7BCC8911ADF7}" xr6:coauthVersionLast="47" xr6:coauthVersionMax="47" xr10:uidLastSave="{00000000-0000-0000-0000-000000000000}"/>
  <bookViews>
    <workbookView xWindow="-108" yWindow="-108" windowWidth="23256" windowHeight="12456" tabRatio="785" firstSheet="1" activeTab="1" xr2:uid="{A5EBA587-DBED-49AC-A028-58BD5C68B118}"/>
  </bookViews>
  <sheets>
    <sheet name="●収支予算書(記入例)" sheetId="20" r:id="rId1"/>
    <sheet name="①収支予算書(原本) " sheetId="17" r:id="rId2"/>
    <sheet name="②収支報告書" sheetId="1" r:id="rId3"/>
    <sheet name="③支出明細書" sheetId="2" r:id="rId4"/>
    <sheet name="④活動報告書" sheetId="6" r:id="rId5"/>
    <sheet name="支出明細集計_リスト" sheetId="12" state="hidden" r:id="rId6"/>
    <sheet name="●活動報告書 (記入例)" sheetId="18" r:id="rId7"/>
    <sheet name="⑤2024【A事業】HBA対象経費基準" sheetId="16" r:id="rId8"/>
    <sheet name="【JBA】証拠書類（注意点）" sheetId="10" r:id="rId9"/>
  </sheets>
  <externalReferences>
    <externalReference r:id="rId10"/>
    <externalReference r:id="rId11"/>
    <externalReference r:id="rId12"/>
    <externalReference r:id="rId13"/>
  </externalReferences>
  <definedNames>
    <definedName name="_xlnm._FilterDatabase" localSheetId="0" hidden="1">'●収支予算書(記入例)'!$A$5:$O$19</definedName>
    <definedName name="_xlnm._FilterDatabase" localSheetId="1" hidden="1">'①収支予算書(原本) '!$A$5:$O$19</definedName>
    <definedName name="_xlnm.Print_Area" localSheetId="6">'●活動報告書 (記入例)'!$A$1:$V$78</definedName>
    <definedName name="_xlnm.Print_Area" localSheetId="0">'●収支予算書(記入例)'!$A$1:$O$69</definedName>
    <definedName name="_xlnm.Print_Area" localSheetId="1">'①収支予算書(原本) '!$A$1:$O$69</definedName>
    <definedName name="_xlnm.Print_Area" localSheetId="2">②収支報告書!$A$1:$L$51</definedName>
    <definedName name="_xlnm.Print_Area" localSheetId="3">③支出明細書!$A$1:$H$66</definedName>
    <definedName name="_xlnm.Print_Area" localSheetId="4">④活動報告書!$A$1:$V$78</definedName>
    <definedName name="_xlnm.Print_Area" localSheetId="7">⑤2024【A事業】HBA対象経費基準!$A$1:$AW$7</definedName>
    <definedName name="Z_C3470CC4_D0F0_4B7F_8446_B235CFA777F2_.wvu.Cols" localSheetId="3" hidden="1">支出明細集計_リスト!$G:$G</definedName>
    <definedName name="Z_C3470CC4_D0F0_4B7F_8446_B235CFA777F2_.wvu.PrintArea" localSheetId="2" hidden="1">②収支報告書!$A$1:$L$50</definedName>
    <definedName name="Z_C3470CC4_D0F0_4B7F_8446_B235CFA777F2_.wvu.PrintArea" localSheetId="3" hidden="1">③支出明細書!$A$3:$J$66</definedName>
    <definedName name="勘定科目" localSheetId="8">[1]支出明細書!$N$3:$N$43</definedName>
    <definedName name="勘定科目" localSheetId="7">'[2]❷支出明細書'!$N$4:$N$26</definedName>
    <definedName name="勘定科目">支出明細集計_リスト!$G$4:$G$35</definedName>
    <definedName name="対象外経費" localSheetId="7">'[2]❷支出明細書'!$P$4:$P$17</definedName>
    <definedName name="対象外経費">支出明細集計_リスト!$I$4:$I$27</definedName>
    <definedName name="対象経費" localSheetId="7">'[2]❷支出明細書'!$O$4:$O$12</definedName>
    <definedName name="対象経費">支出明細集計_リスト!$H$4:$H$27</definedName>
    <definedName name="大区分">[3]区分表!$B$2:$G$2</definedName>
    <definedName name="中区分">'[2]❶ﾌｧﾝﾄﾞA収支報告書'!$V$2:$AA$2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7" i="20" l="1"/>
  <c r="AB77" i="20"/>
  <c r="AC76" i="20"/>
  <c r="AB76" i="20"/>
  <c r="AC75" i="20"/>
  <c r="AB75" i="20"/>
  <c r="AC74" i="20"/>
  <c r="AB74" i="20"/>
  <c r="AC71" i="20"/>
  <c r="AB71" i="20"/>
  <c r="AC70" i="20"/>
  <c r="AB70" i="20"/>
  <c r="AC69" i="20"/>
  <c r="AB69" i="20"/>
  <c r="Z69" i="20"/>
  <c r="W69" i="20"/>
  <c r="V69" i="20"/>
  <c r="AC68" i="20"/>
  <c r="AB68" i="20"/>
  <c r="X68" i="20"/>
  <c r="O65" i="20" s="1"/>
  <c r="U68" i="20"/>
  <c r="S68" i="20" s="1"/>
  <c r="O64" i="20" s="1"/>
  <c r="Q68" i="20"/>
  <c r="X67" i="20"/>
  <c r="M65" i="20" s="1"/>
  <c r="U67" i="20"/>
  <c r="S67" i="20" s="1"/>
  <c r="M64" i="20" s="1"/>
  <c r="Q67" i="20"/>
  <c r="F67" i="20"/>
  <c r="X66" i="20"/>
  <c r="K65" i="20" s="1"/>
  <c r="U66" i="20"/>
  <c r="S66" i="20" s="1"/>
  <c r="K64" i="20" s="1"/>
  <c r="Q66" i="20"/>
  <c r="E66" i="20"/>
  <c r="D66" i="20" s="1"/>
  <c r="AK65" i="20"/>
  <c r="AJ65" i="20"/>
  <c r="O48" i="20" s="1"/>
  <c r="AF65" i="20"/>
  <c r="AE65" i="20"/>
  <c r="N48" i="20" s="1"/>
  <c r="AD65" i="20"/>
  <c r="AB65" i="20"/>
  <c r="X65" i="20"/>
  <c r="I65" i="20" s="1"/>
  <c r="U65" i="20"/>
  <c r="S65" i="20" s="1"/>
  <c r="Q65" i="20"/>
  <c r="AK64" i="20"/>
  <c r="AJ64" i="20"/>
  <c r="O47" i="20" s="1"/>
  <c r="AF64" i="20"/>
  <c r="AE64" i="20"/>
  <c r="N47" i="20" s="1"/>
  <c r="AD64" i="20"/>
  <c r="AB64" i="20"/>
  <c r="AK63" i="20"/>
  <c r="AJ63" i="20"/>
  <c r="O46" i="20" s="1"/>
  <c r="AF63" i="20"/>
  <c r="AE63" i="20"/>
  <c r="N46" i="20" s="1"/>
  <c r="AD63" i="20"/>
  <c r="AB63" i="20"/>
  <c r="E63" i="20"/>
  <c r="D63" i="20"/>
  <c r="AK62" i="20"/>
  <c r="AJ62" i="20"/>
  <c r="O45" i="20" s="1"/>
  <c r="AF62" i="20"/>
  <c r="AE62" i="20"/>
  <c r="N45" i="20" s="1"/>
  <c r="AD62" i="20"/>
  <c r="AB62" i="20"/>
  <c r="E62" i="20"/>
  <c r="D62" i="20" s="1"/>
  <c r="E61" i="20"/>
  <c r="D61" i="20" s="1"/>
  <c r="E60" i="20"/>
  <c r="D60" i="20"/>
  <c r="S58" i="20"/>
  <c r="L48" i="20" s="1"/>
  <c r="Q58" i="20"/>
  <c r="S57" i="20"/>
  <c r="L47" i="20" s="1"/>
  <c r="Q57" i="20"/>
  <c r="E57" i="20"/>
  <c r="D57" i="20" s="1"/>
  <c r="S56" i="20"/>
  <c r="L46" i="20" s="1"/>
  <c r="Q56" i="20"/>
  <c r="E56" i="20"/>
  <c r="D56" i="20" s="1"/>
  <c r="S55" i="20"/>
  <c r="L45" i="20" s="1"/>
  <c r="Q55" i="20"/>
  <c r="E55" i="20"/>
  <c r="D55" i="20" s="1"/>
  <c r="E54" i="20"/>
  <c r="D54" i="20" s="1"/>
  <c r="E53" i="20"/>
  <c r="D53" i="20" s="1"/>
  <c r="W51" i="20"/>
  <c r="K48" i="20" s="1"/>
  <c r="S51" i="20"/>
  <c r="E51" i="20"/>
  <c r="D51" i="20" s="1"/>
  <c r="W50" i="20"/>
  <c r="K47" i="20" s="1"/>
  <c r="S50" i="20"/>
  <c r="E50" i="20"/>
  <c r="D50" i="20" s="1"/>
  <c r="W49" i="20"/>
  <c r="K46" i="20" s="1"/>
  <c r="S49" i="20"/>
  <c r="W48" i="20"/>
  <c r="K45" i="20" s="1"/>
  <c r="S48" i="20"/>
  <c r="J48" i="20"/>
  <c r="I48" i="20"/>
  <c r="H48" i="20"/>
  <c r="G48" i="20"/>
  <c r="J47" i="20"/>
  <c r="I47" i="20"/>
  <c r="H47" i="20"/>
  <c r="G47" i="20"/>
  <c r="J46" i="20"/>
  <c r="I46" i="20"/>
  <c r="H46" i="20"/>
  <c r="G46" i="20"/>
  <c r="J45" i="20"/>
  <c r="I45" i="20"/>
  <c r="H45" i="20"/>
  <c r="G45" i="20"/>
  <c r="H44" i="20"/>
  <c r="O43" i="20"/>
  <c r="N43" i="20"/>
  <c r="X42" i="20"/>
  <c r="S42" i="20"/>
  <c r="M42" i="20"/>
  <c r="L42" i="20"/>
  <c r="K42" i="20"/>
  <c r="J42" i="20"/>
  <c r="I42" i="20"/>
  <c r="G42" i="20"/>
  <c r="X41" i="20"/>
  <c r="S41" i="20"/>
  <c r="M41" i="20"/>
  <c r="L41" i="20"/>
  <c r="K41" i="20"/>
  <c r="J41" i="20"/>
  <c r="I41" i="20"/>
  <c r="G41" i="20"/>
  <c r="X40" i="20"/>
  <c r="S40" i="20"/>
  <c r="M40" i="20"/>
  <c r="L40" i="20"/>
  <c r="K40" i="20"/>
  <c r="J40" i="20"/>
  <c r="I40" i="20"/>
  <c r="G40" i="20"/>
  <c r="X39" i="20"/>
  <c r="S39" i="20"/>
  <c r="M39" i="20"/>
  <c r="L39" i="20"/>
  <c r="K39" i="20"/>
  <c r="J39" i="20"/>
  <c r="I39" i="20"/>
  <c r="G39" i="20"/>
  <c r="D29" i="20"/>
  <c r="D28" i="20"/>
  <c r="D10" i="20"/>
  <c r="AE3" i="20"/>
  <c r="AF3" i="20" s="1"/>
  <c r="G48" i="17"/>
  <c r="G47" i="17"/>
  <c r="G46" i="17"/>
  <c r="G45" i="17"/>
  <c r="AF66" i="17"/>
  <c r="Z69" i="17"/>
  <c r="W69" i="17"/>
  <c r="V69" i="17"/>
  <c r="X68" i="17"/>
  <c r="O65" i="17" s="1"/>
  <c r="X67" i="17"/>
  <c r="M65" i="17" s="1"/>
  <c r="X66" i="17"/>
  <c r="X65" i="17"/>
  <c r="S58" i="17"/>
  <c r="L48" i="17" s="1"/>
  <c r="S57" i="17"/>
  <c r="S56" i="17"/>
  <c r="S55" i="17"/>
  <c r="S59" i="17" s="1"/>
  <c r="AK65" i="17"/>
  <c r="AK64" i="17"/>
  <c r="AK63" i="17"/>
  <c r="AK62" i="17"/>
  <c r="AK66" i="17" s="1"/>
  <c r="AJ65" i="17"/>
  <c r="AJ64" i="17"/>
  <c r="AJ63" i="17"/>
  <c r="O46" i="17" s="1"/>
  <c r="AJ62" i="17"/>
  <c r="AF65" i="17"/>
  <c r="AF64" i="17"/>
  <c r="AF63" i="17"/>
  <c r="AF62" i="17"/>
  <c r="AE65" i="17"/>
  <c r="AE64" i="17"/>
  <c r="AE63" i="17"/>
  <c r="AE62" i="17"/>
  <c r="AE66" i="17" s="1"/>
  <c r="AD64" i="17"/>
  <c r="AD65" i="17"/>
  <c r="AD63" i="17"/>
  <c r="AD62" i="17"/>
  <c r="AC77" i="17"/>
  <c r="AC76" i="17"/>
  <c r="AC75" i="17"/>
  <c r="AC74" i="17"/>
  <c r="AC71" i="17"/>
  <c r="AC70" i="17"/>
  <c r="AC69" i="17"/>
  <c r="AC68" i="17"/>
  <c r="O43" i="17"/>
  <c r="N43" i="17"/>
  <c r="AB75" i="17"/>
  <c r="AB76" i="17"/>
  <c r="AB77" i="17"/>
  <c r="AB69" i="17"/>
  <c r="AB70" i="17"/>
  <c r="AB71" i="17"/>
  <c r="AB62" i="17"/>
  <c r="AB63" i="17"/>
  <c r="AB64" i="17"/>
  <c r="AB65" i="17"/>
  <c r="AB68" i="17"/>
  <c r="AB74" i="17"/>
  <c r="U66" i="17"/>
  <c r="S66" i="17" s="1"/>
  <c r="U67" i="17"/>
  <c r="S67" i="17" s="1"/>
  <c r="U68" i="17"/>
  <c r="S68" i="17" s="1"/>
  <c r="U65" i="17"/>
  <c r="S65" i="17" s="1"/>
  <c r="Q66" i="17"/>
  <c r="Q67" i="17"/>
  <c r="Q68" i="17"/>
  <c r="Q65" i="17"/>
  <c r="N46" i="17"/>
  <c r="Q58" i="17"/>
  <c r="Q57" i="17"/>
  <c r="Q56" i="17"/>
  <c r="S40" i="17"/>
  <c r="S41" i="17"/>
  <c r="S42" i="17"/>
  <c r="S39" i="17"/>
  <c r="X42" i="17"/>
  <c r="M42" i="17"/>
  <c r="X40" i="17"/>
  <c r="X41" i="17"/>
  <c r="M41" i="17"/>
  <c r="M40" i="17"/>
  <c r="X39" i="17"/>
  <c r="M39" i="17"/>
  <c r="W49" i="17"/>
  <c r="K46" i="17" s="1"/>
  <c r="S49" i="17"/>
  <c r="H46" i="17"/>
  <c r="I46" i="17"/>
  <c r="J46" i="17"/>
  <c r="H47" i="17"/>
  <c r="I47" i="17"/>
  <c r="J47" i="17"/>
  <c r="H48" i="17"/>
  <c r="I48" i="17"/>
  <c r="J48" i="17"/>
  <c r="I42" i="17"/>
  <c r="J42" i="17"/>
  <c r="K42" i="17"/>
  <c r="L42" i="17"/>
  <c r="G42" i="17"/>
  <c r="D28" i="17"/>
  <c r="D29" i="17"/>
  <c r="H23" i="1"/>
  <c r="J23" i="1"/>
  <c r="L43" i="20" l="1"/>
  <c r="AJ66" i="17"/>
  <c r="X69" i="17"/>
  <c r="AC65" i="20"/>
  <c r="M48" i="20" s="1"/>
  <c r="AC62" i="20"/>
  <c r="M45" i="20" s="1"/>
  <c r="AC65" i="17"/>
  <c r="M48" i="17" s="1"/>
  <c r="AC63" i="17"/>
  <c r="M46" i="17" s="1"/>
  <c r="AC64" i="17"/>
  <c r="M47" i="17" s="1"/>
  <c r="AC62" i="17"/>
  <c r="S69" i="17"/>
  <c r="X69" i="20"/>
  <c r="O49" i="20"/>
  <c r="AK66" i="20"/>
  <c r="AF66" i="20"/>
  <c r="N49" i="20"/>
  <c r="AC64" i="20"/>
  <c r="M47" i="20" s="1"/>
  <c r="AC63" i="20"/>
  <c r="M46" i="20" s="1"/>
  <c r="E44" i="20" s="1"/>
  <c r="D44" i="20" s="1"/>
  <c r="L49" i="20"/>
  <c r="W52" i="20"/>
  <c r="K49" i="20"/>
  <c r="J49" i="20"/>
  <c r="S52" i="20"/>
  <c r="I49" i="20"/>
  <c r="S69" i="20"/>
  <c r="I64" i="20"/>
  <c r="E64" i="20" s="1"/>
  <c r="D64" i="20" s="1"/>
  <c r="H49" i="20"/>
  <c r="J43" i="20"/>
  <c r="I43" i="20"/>
  <c r="K43" i="20"/>
  <c r="M43" i="20"/>
  <c r="X43" i="20"/>
  <c r="S43" i="20"/>
  <c r="E38" i="20"/>
  <c r="D38" i="20" s="1"/>
  <c r="D34" i="20"/>
  <c r="S59" i="20"/>
  <c r="AE66" i="20"/>
  <c r="AJ66" i="20"/>
  <c r="M43" i="17"/>
  <c r="S43" i="17"/>
  <c r="X43" i="17"/>
  <c r="O64" i="17"/>
  <c r="L47" i="17"/>
  <c r="L46" i="17"/>
  <c r="W51" i="17"/>
  <c r="K48" i="17" s="1"/>
  <c r="W50" i="17"/>
  <c r="K47" i="17" s="1"/>
  <c r="W48" i="17"/>
  <c r="K45" i="17" s="1"/>
  <c r="K49" i="17" s="1"/>
  <c r="E50" i="17"/>
  <c r="N21" i="6"/>
  <c r="G12" i="1"/>
  <c r="J6" i="2"/>
  <c r="I5" i="2"/>
  <c r="D24" i="1"/>
  <c r="D25" i="1"/>
  <c r="D26" i="1"/>
  <c r="D27" i="1"/>
  <c r="D20" i="1"/>
  <c r="D21" i="1"/>
  <c r="E66" i="17"/>
  <c r="D46" i="1" s="1"/>
  <c r="E61" i="17"/>
  <c r="D42" i="1" s="1"/>
  <c r="E56" i="17"/>
  <c r="D39" i="1" s="1"/>
  <c r="E54" i="17"/>
  <c r="D37" i="1" s="1"/>
  <c r="E53" i="17"/>
  <c r="D36" i="1" s="1"/>
  <c r="D17" i="1"/>
  <c r="AC78" i="17" l="1"/>
  <c r="M45" i="17"/>
  <c r="M49" i="17" s="1"/>
  <c r="S44" i="17"/>
  <c r="S70" i="20"/>
  <c r="M49" i="20"/>
  <c r="AC78" i="20"/>
  <c r="S61" i="20" s="1"/>
  <c r="S44" i="20"/>
  <c r="E67" i="20"/>
  <c r="D67" i="20" s="1"/>
  <c r="D69" i="20" s="1"/>
  <c r="E23" i="1"/>
  <c r="Q55" i="17"/>
  <c r="J67" i="20" l="1"/>
  <c r="T26" i="2"/>
  <c r="T25" i="2"/>
  <c r="T24" i="2"/>
  <c r="T23" i="2"/>
  <c r="T22" i="2"/>
  <c r="T21" i="2"/>
  <c r="T20" i="2"/>
  <c r="T19" i="2"/>
  <c r="T18" i="2"/>
  <c r="T17" i="2"/>
  <c r="T16" i="2"/>
  <c r="T15" i="2"/>
  <c r="T14" i="2"/>
  <c r="V13" i="2"/>
  <c r="U13" i="2"/>
  <c r="T13" i="2"/>
  <c r="V12" i="2"/>
  <c r="U12" i="2"/>
  <c r="T12" i="2"/>
  <c r="T11" i="2"/>
  <c r="T10" i="2"/>
  <c r="T9" i="2"/>
  <c r="T8" i="2"/>
  <c r="T7" i="2"/>
  <c r="T6" i="2"/>
  <c r="T5" i="2"/>
  <c r="T4" i="2"/>
  <c r="T27" i="2" l="1"/>
  <c r="E57" i="17" l="1"/>
  <c r="E22" i="1"/>
  <c r="E28" i="1" s="1"/>
  <c r="L45" i="17"/>
  <c r="L49" i="17" s="1"/>
  <c r="O48" i="17"/>
  <c r="O47" i="17"/>
  <c r="N48" i="17"/>
  <c r="N47" i="17"/>
  <c r="N45" i="17"/>
  <c r="S50" i="17"/>
  <c r="S51" i="17"/>
  <c r="S48" i="17"/>
  <c r="E63" i="17"/>
  <c r="E62" i="17"/>
  <c r="E60" i="17"/>
  <c r="D41" i="1" s="1"/>
  <c r="E11" i="1"/>
  <c r="J18" i="6" s="1"/>
  <c r="G18" i="6"/>
  <c r="E55" i="17"/>
  <c r="N49" i="17" l="1"/>
  <c r="W52" i="17"/>
  <c r="O45" i="17"/>
  <c r="O49" i="17" s="1"/>
  <c r="S52" i="17"/>
  <c r="E51" i="17"/>
  <c r="D51" i="17" s="1"/>
  <c r="G26" i="18"/>
  <c r="G26" i="6"/>
  <c r="G21" i="6"/>
  <c r="Q9" i="6"/>
  <c r="Q10" i="6"/>
  <c r="Q8" i="6"/>
  <c r="D13" i="1"/>
  <c r="D12" i="1"/>
  <c r="I7" i="1"/>
  <c r="I6" i="1"/>
  <c r="I4" i="1"/>
  <c r="I5" i="1"/>
  <c r="D11" i="1"/>
  <c r="M64" i="17"/>
  <c r="K65" i="17"/>
  <c r="K64" i="17"/>
  <c r="D66" i="17"/>
  <c r="D63" i="17"/>
  <c r="D62" i="17"/>
  <c r="D61" i="17"/>
  <c r="D60" i="17"/>
  <c r="D57" i="17"/>
  <c r="D56" i="17"/>
  <c r="D55" i="17"/>
  <c r="D54" i="17"/>
  <c r="D53" i="17"/>
  <c r="D50" i="17"/>
  <c r="J45" i="17"/>
  <c r="J49" i="17" s="1"/>
  <c r="I45" i="17"/>
  <c r="H45" i="17"/>
  <c r="H49" i="17" s="1"/>
  <c r="H44" i="17"/>
  <c r="L41" i="17"/>
  <c r="K41" i="17"/>
  <c r="J41" i="17"/>
  <c r="I41" i="17"/>
  <c r="G41" i="17"/>
  <c r="L40" i="17"/>
  <c r="K40" i="17"/>
  <c r="J40" i="17"/>
  <c r="I40" i="17"/>
  <c r="G40" i="17"/>
  <c r="L39" i="17"/>
  <c r="K39" i="17"/>
  <c r="J39" i="17"/>
  <c r="I39" i="17"/>
  <c r="G39" i="17"/>
  <c r="D23" i="1"/>
  <c r="D19" i="1"/>
  <c r="D18" i="1"/>
  <c r="D10" i="17"/>
  <c r="D10" i="1" s="1"/>
  <c r="AE3" i="17"/>
  <c r="AF3" i="17" s="1"/>
  <c r="S61" i="17" l="1"/>
  <c r="E44" i="17"/>
  <c r="I49" i="17"/>
  <c r="I43" i="17"/>
  <c r="J43" i="17"/>
  <c r="K43" i="17"/>
  <c r="L43" i="17"/>
  <c r="S70" i="17"/>
  <c r="E38" i="17"/>
  <c r="D32" i="1" s="1"/>
  <c r="D22" i="1"/>
  <c r="D28" i="1" s="1"/>
  <c r="D34" i="17"/>
  <c r="I64" i="17"/>
  <c r="I65" i="17"/>
  <c r="D35" i="1"/>
  <c r="D43" i="1"/>
  <c r="D44" i="1"/>
  <c r="D38" i="1"/>
  <c r="D40" i="1"/>
  <c r="D34" i="1"/>
  <c r="G15" i="6"/>
  <c r="F67" i="17"/>
  <c r="E64" i="17" l="1"/>
  <c r="D64" i="17" s="1"/>
  <c r="D38" i="17"/>
  <c r="D44" i="17"/>
  <c r="D33" i="1"/>
  <c r="E67" i="17" l="1"/>
  <c r="D67" i="17" s="1"/>
  <c r="D69" i="17" s="1"/>
  <c r="D45" i="1"/>
  <c r="D47" i="1" s="1"/>
  <c r="E49" i="1" s="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a="1"/>
  <c r="O7" i="12" s="1"/>
  <c r="C7" i="12"/>
  <c r="O6" i="12" a="1"/>
  <c r="O6" i="12" s="1"/>
  <c r="C6" i="12"/>
  <c r="O5" i="12" a="1"/>
  <c r="O5" i="12" s="1"/>
  <c r="C5" i="12"/>
  <c r="O4" i="12" a="1"/>
  <c r="O4" i="12" s="1"/>
  <c r="C4" i="12"/>
  <c r="O3" i="12" a="1"/>
  <c r="O3" i="12" s="1"/>
  <c r="O2" i="12" a="1"/>
  <c r="O2" i="12" s="1"/>
  <c r="L65" i="2"/>
  <c r="H65" i="2"/>
  <c r="J64" i="2"/>
  <c r="I64" i="2"/>
  <c r="J63" i="2"/>
  <c r="I63" i="2"/>
  <c r="J62" i="2"/>
  <c r="I62" i="2"/>
  <c r="J61" i="2"/>
  <c r="I61" i="2"/>
  <c r="J60" i="2"/>
  <c r="I60" i="2"/>
  <c r="J59" i="2"/>
  <c r="I59" i="2"/>
  <c r="J58" i="2"/>
  <c r="I58" i="2"/>
  <c r="J57" i="2"/>
  <c r="I57" i="2"/>
  <c r="J56" i="2"/>
  <c r="I56" i="2"/>
  <c r="J55" i="2"/>
  <c r="I55" i="2"/>
  <c r="J54" i="2"/>
  <c r="I54" i="2"/>
  <c r="J53" i="2"/>
  <c r="I53" i="2"/>
  <c r="J52" i="2"/>
  <c r="I52" i="2"/>
  <c r="J51" i="2"/>
  <c r="I51" i="2"/>
  <c r="J50" i="2"/>
  <c r="I50" i="2"/>
  <c r="J49" i="2"/>
  <c r="I49" i="2"/>
  <c r="J48" i="2"/>
  <c r="I48" i="2"/>
  <c r="J47" i="2"/>
  <c r="I47" i="2"/>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V25" i="2" s="1"/>
  <c r="I28" i="2"/>
  <c r="U25" i="2" s="1"/>
  <c r="J27" i="2"/>
  <c r="I27" i="2"/>
  <c r="J26" i="2"/>
  <c r="V23" i="2" s="1"/>
  <c r="I26" i="2"/>
  <c r="U23" i="2" s="1"/>
  <c r="J25" i="2"/>
  <c r="I25" i="2"/>
  <c r="J24" i="2"/>
  <c r="V21" i="2" s="1"/>
  <c r="I24" i="2"/>
  <c r="U21" i="2" s="1"/>
  <c r="J23" i="2"/>
  <c r="I23" i="2"/>
  <c r="J22" i="2"/>
  <c r="I22" i="2"/>
  <c r="J21" i="2"/>
  <c r="V18" i="2" s="1"/>
  <c r="I21" i="2"/>
  <c r="U18" i="2" s="1"/>
  <c r="J20" i="2"/>
  <c r="E21" i="12" s="1"/>
  <c r="I20" i="2"/>
  <c r="D21" i="12" s="1"/>
  <c r="F41" i="1" s="1"/>
  <c r="J19" i="2"/>
  <c r="I19" i="2"/>
  <c r="J18" i="2"/>
  <c r="V15" i="2" s="1"/>
  <c r="I18" i="2"/>
  <c r="U15" i="2" s="1"/>
  <c r="J17" i="2"/>
  <c r="I17" i="2"/>
  <c r="J16" i="2"/>
  <c r="I16" i="2"/>
  <c r="J15" i="2"/>
  <c r="I15" i="2"/>
  <c r="J14" i="2"/>
  <c r="I14" i="2"/>
  <c r="J13" i="2"/>
  <c r="I13" i="2"/>
  <c r="J12" i="2"/>
  <c r="V11" i="2" s="1"/>
  <c r="I12" i="2"/>
  <c r="U11" i="2" s="1"/>
  <c r="J11" i="2"/>
  <c r="I11" i="2"/>
  <c r="J10" i="2"/>
  <c r="V9" i="2" s="1"/>
  <c r="I10" i="2"/>
  <c r="U9" i="2" s="1"/>
  <c r="J9" i="2"/>
  <c r="I9" i="2"/>
  <c r="J8" i="2"/>
  <c r="V7" i="2" s="1"/>
  <c r="I8" i="2"/>
  <c r="U7" i="2" s="1"/>
  <c r="J7" i="2"/>
  <c r="E6" i="12" s="1"/>
  <c r="I7" i="2"/>
  <c r="V5" i="2"/>
  <c r="I6" i="2"/>
  <c r="U5" i="2" s="1"/>
  <c r="J5" i="2"/>
  <c r="V8" i="2" l="1"/>
  <c r="V22" i="2"/>
  <c r="U22" i="2"/>
  <c r="V14" i="2"/>
  <c r="D14" i="12"/>
  <c r="F37" i="1" s="1"/>
  <c r="E14" i="12"/>
  <c r="U26" i="2"/>
  <c r="V26" i="2"/>
  <c r="U20" i="2"/>
  <c r="V20" i="2"/>
  <c r="U19" i="2"/>
  <c r="V19" i="2"/>
  <c r="U17" i="2"/>
  <c r="V17" i="2"/>
  <c r="V16" i="2"/>
  <c r="U16" i="2"/>
  <c r="U14" i="2"/>
  <c r="D12" i="12"/>
  <c r="F36" i="1" s="1"/>
  <c r="E12" i="12"/>
  <c r="U8" i="2"/>
  <c r="U10" i="2"/>
  <c r="V10" i="2"/>
  <c r="D16" i="12"/>
  <c r="F38" i="1" s="1"/>
  <c r="D30" i="12"/>
  <c r="E30" i="12"/>
  <c r="E29" i="12"/>
  <c r="D29" i="12"/>
  <c r="E27" i="12"/>
  <c r="D27" i="12"/>
  <c r="D26" i="12"/>
  <c r="F44" i="1" s="1"/>
  <c r="E26" i="12"/>
  <c r="D25" i="12"/>
  <c r="E25" i="12"/>
  <c r="D24" i="12"/>
  <c r="F43" i="1" s="1"/>
  <c r="E24" i="12"/>
  <c r="D23" i="12"/>
  <c r="E23" i="12"/>
  <c r="D20" i="12"/>
  <c r="E20" i="12"/>
  <c r="E19" i="12"/>
  <c r="D19" i="12"/>
  <c r="F40" i="1" s="1"/>
  <c r="D18" i="12"/>
  <c r="E18" i="12"/>
  <c r="D17" i="12"/>
  <c r="E17" i="12"/>
  <c r="E16" i="12"/>
  <c r="D11" i="12"/>
  <c r="E11" i="12"/>
  <c r="D10" i="12"/>
  <c r="F35" i="1" s="1"/>
  <c r="E10" i="12"/>
  <c r="D9" i="12"/>
  <c r="E9" i="12"/>
  <c r="D8" i="12"/>
  <c r="F34" i="1" s="1"/>
  <c r="E8" i="12"/>
  <c r="D7" i="12"/>
  <c r="E7" i="12"/>
  <c r="D15" i="12"/>
  <c r="U6" i="2"/>
  <c r="E15" i="12"/>
  <c r="E37" i="1" s="1"/>
  <c r="V6" i="2"/>
  <c r="D6" i="12"/>
  <c r="F33" i="1" s="1"/>
  <c r="E5" i="12"/>
  <c r="D5" i="12"/>
  <c r="E13" i="12"/>
  <c r="V4" i="2"/>
  <c r="D13" i="12"/>
  <c r="U4" i="2"/>
  <c r="E28" i="12"/>
  <c r="V24" i="2"/>
  <c r="D4" i="12"/>
  <c r="F32" i="1" s="1"/>
  <c r="U24" i="2"/>
  <c r="L66" i="2"/>
  <c r="D28" i="12"/>
  <c r="J67" i="17"/>
  <c r="J65" i="2"/>
  <c r="E41" i="1"/>
  <c r="C31" i="12"/>
  <c r="I65" i="2"/>
  <c r="E4" i="12"/>
  <c r="E36" i="1" l="1"/>
  <c r="E43" i="1"/>
  <c r="F42" i="1"/>
  <c r="F39" i="1"/>
  <c r="F46" i="1"/>
  <c r="E38" i="1"/>
  <c r="F45" i="1"/>
  <c r="E45" i="1" s="1"/>
  <c r="E44" i="1"/>
  <c r="E35" i="1"/>
  <c r="E40" i="1"/>
  <c r="E34" i="1"/>
  <c r="E33" i="1"/>
  <c r="U27" i="2"/>
  <c r="V27" i="2"/>
  <c r="E31" i="12"/>
  <c r="D31" i="12"/>
  <c r="E32" i="1"/>
  <c r="F47" i="1" l="1"/>
  <c r="E42" i="1"/>
  <c r="E46" i="1"/>
  <c r="G47" i="1"/>
  <c r="E39" i="1"/>
  <c r="E47" i="1" l="1"/>
  <c r="E51" i="1" s="1"/>
  <c r="H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D11" authorId="0" shapeId="0" xr:uid="{860B49A8-6993-4003-9D93-59B726B47C97}">
      <text>
        <r>
          <rPr>
            <b/>
            <sz val="9"/>
            <color indexed="81"/>
            <rFont val="Meiryo UI"/>
            <family val="3"/>
            <charset val="128"/>
          </rPr>
          <t>【事業名】欄
左側：カテゴリを選択
右側：事業名（略称にせず）</t>
        </r>
      </text>
    </comment>
    <comment ref="C17" authorId="1" shapeId="0" xr:uid="{3658A6F6-BAE8-48D9-9DA3-3B64AFFB27F4}">
      <text>
        <r>
          <rPr>
            <b/>
            <sz val="9"/>
            <color indexed="81"/>
            <rFont val="MS P ゴシック"/>
            <family val="3"/>
            <charset val="128"/>
          </rPr>
          <t>予算計画書作成しないため詳細に記入</t>
        </r>
        <r>
          <rPr>
            <sz val="9"/>
            <color indexed="81"/>
            <rFont val="MS P ゴシック"/>
            <family val="3"/>
            <charset val="128"/>
          </rPr>
          <t xml:space="preserve">
</t>
        </r>
      </text>
    </comment>
    <comment ref="C19" authorId="1" shapeId="0" xr:uid="{ECBBAAEE-0289-4BF6-8A55-E1BD7A13BF8C}">
      <text>
        <r>
          <rPr>
            <b/>
            <sz val="9"/>
            <color indexed="81"/>
            <rFont val="MS P ゴシック"/>
            <family val="3"/>
            <charset val="128"/>
          </rPr>
          <t>予算計画書作成しないため詳細に記入</t>
        </r>
        <r>
          <rPr>
            <sz val="9"/>
            <color indexed="81"/>
            <rFont val="MS P ゴシック"/>
            <family val="3"/>
            <charset val="128"/>
          </rPr>
          <t xml:space="preserve">
</t>
        </r>
      </text>
    </comment>
    <comment ref="E22" authorId="0" shapeId="0" xr:uid="{82D8D453-5A98-4336-84BE-7EF65C8D8ED5}">
      <text>
        <r>
          <rPr>
            <b/>
            <sz val="9"/>
            <color indexed="81"/>
            <rFont val="Meiryo UI"/>
            <family val="3"/>
            <charset val="128"/>
          </rPr>
          <t xml:space="preserve">【金額・摘要(内訳)／備考】欄
</t>
        </r>
        <r>
          <rPr>
            <sz val="9"/>
            <color indexed="81"/>
            <rFont val="Meiryo UI"/>
            <family val="3"/>
            <charset val="128"/>
          </rPr>
          <t>太い枠の中に、金額や内訳などご入力ください。</t>
        </r>
      </text>
    </comment>
    <comment ref="D23" authorId="1" shapeId="0" xr:uid="{36FCB8D1-53E5-4C89-A30C-70B64AEB8E7F}">
      <text>
        <r>
          <rPr>
            <b/>
            <sz val="9"/>
            <color indexed="81"/>
            <rFont val="MS P ゴシック"/>
            <family val="3"/>
            <charset val="128"/>
          </rPr>
          <t>上限額内の金額を入れて下さい</t>
        </r>
        <r>
          <rPr>
            <sz val="9"/>
            <color indexed="81"/>
            <rFont val="MS P ゴシック"/>
            <family val="3"/>
            <charset val="128"/>
          </rPr>
          <t xml:space="preserve">
</t>
        </r>
      </text>
    </comment>
    <comment ref="E37" authorId="0" shapeId="0" xr:uid="{E6A9F4AA-1C85-45BF-AB67-5059D1FB7F91}">
      <text>
        <r>
          <rPr>
            <b/>
            <sz val="9"/>
            <color indexed="81"/>
            <rFont val="Meiryo UI"/>
            <family val="3"/>
            <charset val="128"/>
          </rPr>
          <t xml:space="preserve">【支出の項目】
</t>
        </r>
        <r>
          <rPr>
            <sz val="9"/>
            <color indexed="81"/>
            <rFont val="Meiryo UI"/>
            <family val="3"/>
            <charset val="128"/>
          </rPr>
          <t>予算の金額は、対象経費および対象外経費の欄に入力をしてください。
支出金額欄は、計算式が設定してあり自動表示されます。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D11" authorId="0" shapeId="0" xr:uid="{E8D4DAB3-3DB7-42B3-A651-FDB484428504}">
      <text>
        <r>
          <rPr>
            <b/>
            <sz val="9"/>
            <color indexed="81"/>
            <rFont val="Meiryo UI"/>
            <family val="3"/>
            <charset val="128"/>
          </rPr>
          <t>【事業名】欄
左側：カテゴリを選択
右側：事業名（略称にせず）</t>
        </r>
      </text>
    </comment>
    <comment ref="C17" authorId="1" shapeId="0" xr:uid="{718C11EF-6F6C-4242-ABF0-F619A77368DE}">
      <text>
        <r>
          <rPr>
            <b/>
            <sz val="9"/>
            <color indexed="81"/>
            <rFont val="MS P ゴシック"/>
            <family val="3"/>
            <charset val="128"/>
          </rPr>
          <t>予算計画書作成しないため詳細に記入</t>
        </r>
        <r>
          <rPr>
            <sz val="9"/>
            <color indexed="81"/>
            <rFont val="MS P ゴシック"/>
            <family val="3"/>
            <charset val="128"/>
          </rPr>
          <t xml:space="preserve">
</t>
        </r>
      </text>
    </comment>
    <comment ref="C19" authorId="1" shapeId="0" xr:uid="{E9810E65-4464-4E9D-8014-4DF7EEAB23FD}">
      <text>
        <r>
          <rPr>
            <b/>
            <sz val="9"/>
            <color indexed="81"/>
            <rFont val="MS P ゴシック"/>
            <family val="3"/>
            <charset val="128"/>
          </rPr>
          <t>予算計画書作成しないため詳細に記入</t>
        </r>
        <r>
          <rPr>
            <sz val="9"/>
            <color indexed="81"/>
            <rFont val="MS P ゴシック"/>
            <family val="3"/>
            <charset val="128"/>
          </rPr>
          <t xml:space="preserve">
</t>
        </r>
      </text>
    </comment>
    <comment ref="E22" authorId="0" shapeId="0" xr:uid="{D5CBBC90-E03B-46DB-80AE-C80983BFFBC3}">
      <text>
        <r>
          <rPr>
            <b/>
            <sz val="9"/>
            <color indexed="81"/>
            <rFont val="Meiryo UI"/>
            <family val="3"/>
            <charset val="128"/>
          </rPr>
          <t xml:space="preserve">【金額・摘要(内訳)／備考】欄
</t>
        </r>
        <r>
          <rPr>
            <sz val="9"/>
            <color indexed="81"/>
            <rFont val="Meiryo UI"/>
            <family val="3"/>
            <charset val="128"/>
          </rPr>
          <t>太い枠の中に、金額や内訳などご入力ください。</t>
        </r>
      </text>
    </comment>
    <comment ref="D23" authorId="1"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1"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区分、事業名、実施期間、実施場所は、「②収支予算書(原本)」から自動表示されます。</t>
        </r>
      </text>
    </comment>
    <comment ref="A30"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【決算・対象経費・対象外経費の項目】
  </t>
        </r>
        <r>
          <rPr>
            <sz val="9"/>
            <color indexed="81"/>
            <rFont val="Meiryo UI"/>
            <family val="3"/>
            <charset val="128"/>
          </rPr>
          <t>計算式を設定しています。支出明細書に入力した金額が自動反映されます。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A15" authorId="0" shapeId="0" xr:uid="{2234377D-3328-414E-A7AE-845A7E81EF52}">
      <text>
        <r>
          <rPr>
            <sz val="10"/>
            <color indexed="81"/>
            <rFont val="Meiryo UI"/>
            <family val="3"/>
            <charset val="128"/>
          </rPr>
          <t>以下の4項目は『収支予算書(原本)』に入力すると自動で表示されます。
 ①区分　　　　③実施期間（○日間を除く）
 ②事業名　　 ④実施場所</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C8238905-3D44-4530-A755-921E9D1CC85E}">
      <text>
        <r>
          <rPr>
            <sz val="10"/>
            <color indexed="81"/>
            <rFont val="Meiryo UI"/>
            <family val="3"/>
            <charset val="128"/>
          </rPr>
          <t>以下の4項目は『ファンドA収支報告書』に入力すると自動で表示されます。
 ①区分　　　　③実施期間
 ②事業名　　 ④実施場所</t>
        </r>
      </text>
    </comment>
    <comment ref="G29" authorId="1" shapeId="0" xr:uid="{BA951A32-93AF-47FA-A0BC-5C80B79EA221}">
      <text>
        <r>
          <rPr>
            <b/>
            <sz val="9"/>
            <color indexed="81"/>
            <rFont val="MS P ゴシック"/>
            <family val="3"/>
            <charset val="128"/>
          </rPr>
          <t>大会日毎のコート数は、こちらの欄に記載してください。
例：大会1日目　○コート
　　大会2日目　○コート</t>
        </r>
      </text>
    </comment>
    <comment ref="G45" authorId="0" shapeId="0" xr:uid="{9C1139CB-0522-4118-80E2-37263D747093}">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58D7203E-7DE3-488D-BB13-A5EA1259EAEB}">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<sst xmlns="http://schemas.openxmlformats.org/spreadsheetml/2006/main" count="995" uniqueCount="534">
  <si>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</si>
  <si>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</si>
  <si>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</si>
  <si>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</si>
  <si>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</si>
  <si>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科目</t>
    <rPh sb="0" eb="2">
      <t>カモク</t>
    </rPh>
    <phoneticPr fontId="3"/>
  </si>
  <si>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</si>
  <si>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</si>
  <si>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</si>
  <si>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</si>
  <si>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</si>
  <si>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</si>
  <si>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</si>
  <si>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雑費</t>
    <rPh sb="0" eb="2">
      <t>ザッピ</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</si>
  <si>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</si>
  <si>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</si>
  <si>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</si>
  <si>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</si>
  <si>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</si>
  <si>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</si>
  <si>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内容</t>
    <rPh sb="0" eb="2">
      <t>ナイヨウ</t>
    </rPh>
    <phoneticPr fontId="3"/>
  </si>
  <si>
    <t>支払先</t>
    <rPh sb="0" eb="2">
      <t>シハライ</t>
    </rPh>
    <rPh sb="2" eb="3">
      <t>サキ</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</si>
  <si>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</si>
  <si>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</si>
  <si>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</si>
  <si>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</si>
  <si>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</si>
  <si>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</si>
  <si>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</si>
  <si>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</si>
  <si>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</si>
  <si>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</si>
  <si>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</si>
  <si>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</si>
  <si>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</si>
  <si>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</si>
  <si>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</si>
  <si>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</si>
  <si>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</si>
  <si>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</si>
  <si>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</si>
  <si>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</si>
  <si>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</si>
  <si>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</si>
  <si>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</si>
  <si>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</si>
  <si>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</si>
  <si>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</si>
  <si>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</si>
  <si>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</si>
  <si>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t>
    <rPh sb="0" eb="3">
      <t>カイギヒ</t>
    </rPh>
    <rPh sb="4" eb="6">
      <t>タイショウ</t>
    </rPh>
    <phoneticPr fontId="2"/>
  </si>
  <si>
    <t>会議費(対象外)</t>
    <rPh sb="0" eb="3">
      <t>カイギヒ</t>
    </rPh>
    <rPh sb="4" eb="7">
      <t>タイショウガイ</t>
    </rPh>
    <phoneticPr fontId="2"/>
  </si>
  <si>
    <t>旅費交通費(対象)</t>
    <rPh sb="0" eb="2">
      <t>リョヒ</t>
    </rPh>
    <rPh sb="2" eb="5">
      <t>コウツウヒ</t>
    </rPh>
    <rPh sb="6" eb="8">
      <t>タイショウ</t>
    </rPh>
    <phoneticPr fontId="2"/>
  </si>
  <si>
    <t>旅費交通費(対象外)</t>
    <rPh sb="0" eb="2">
      <t>リョヒ</t>
    </rPh>
    <rPh sb="2" eb="5">
      <t>コウツウヒ</t>
    </rPh>
    <rPh sb="6" eb="8">
      <t>タイショウ</t>
    </rPh>
    <rPh sb="8" eb="9">
      <t>ガイ</t>
    </rPh>
    <phoneticPr fontId="2"/>
  </si>
  <si>
    <t>通信運搬費(対象)</t>
    <rPh sb="0" eb="2">
      <t>ツウシン</t>
    </rPh>
    <rPh sb="2" eb="4">
      <t>ウンパン</t>
    </rPh>
    <rPh sb="4" eb="5">
      <t>ヒ</t>
    </rPh>
    <rPh sb="6" eb="8">
      <t>タイショウ</t>
    </rPh>
    <phoneticPr fontId="2"/>
  </si>
  <si>
    <t>通信運搬費(対象外)</t>
    <rPh sb="0" eb="2">
      <t>ツウシン</t>
    </rPh>
    <rPh sb="2" eb="4">
      <t>ウンパン</t>
    </rPh>
    <rPh sb="4" eb="5">
      <t>ヒ</t>
    </rPh>
    <rPh sb="6" eb="8">
      <t>タイショウ</t>
    </rPh>
    <rPh sb="8" eb="9">
      <t>ガイ</t>
    </rPh>
    <phoneticPr fontId="2"/>
  </si>
  <si>
    <t>賃借料(対象)</t>
    <rPh sb="0" eb="3">
      <t>チンシャクリョウ</t>
    </rPh>
    <rPh sb="4" eb="6">
      <t>タイショウ</t>
    </rPh>
    <phoneticPr fontId="2"/>
  </si>
  <si>
    <t>賃借料(対象外)</t>
    <rPh sb="0" eb="3">
      <t>チンシャクリョウ</t>
    </rPh>
    <rPh sb="4" eb="7">
      <t>タイショウガイ</t>
    </rPh>
    <phoneticPr fontId="2"/>
  </si>
  <si>
    <t>諸謝金(対象)</t>
    <rPh sb="0" eb="3">
      <t>ショシャキン</t>
    </rPh>
    <rPh sb="4" eb="6">
      <t>タイショウ</t>
    </rPh>
    <phoneticPr fontId="2"/>
  </si>
  <si>
    <t>諸謝金(対象外)</t>
    <rPh sb="0" eb="3">
      <t>ショシャキン</t>
    </rPh>
    <rPh sb="4" eb="7">
      <t>タイショウガイ</t>
    </rPh>
    <phoneticPr fontId="2"/>
  </si>
  <si>
    <t>支払手数料(対象)</t>
    <rPh sb="0" eb="2">
      <t>シハライ</t>
    </rPh>
    <rPh sb="2" eb="5">
      <t>テスウリョウ</t>
    </rPh>
    <rPh sb="6" eb="8">
      <t>タイショウ</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</si>
  <si>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</si>
  <si>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</si>
  <si>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</si>
  <si>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</si>
  <si>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t>
    <rPh sb="0" eb="3">
      <t>ホウショウヒ</t>
    </rPh>
    <rPh sb="4" eb="6">
      <t>タイショウ</t>
    </rPh>
    <phoneticPr fontId="2"/>
  </si>
  <si>
    <t>報償費(対象外)</t>
    <rPh sb="0" eb="3">
      <t>ホウショウヒ</t>
    </rPh>
    <rPh sb="4" eb="7">
      <t>タイショウガイ</t>
    </rPh>
    <phoneticPr fontId="2"/>
  </si>
  <si>
    <t>食糧費(対象)</t>
    <rPh sb="0" eb="3">
      <t>ショクリョウヒ</t>
    </rPh>
    <rPh sb="4" eb="6">
      <t>タイショウ</t>
    </rPh>
    <phoneticPr fontId="2"/>
  </si>
  <si>
    <t>食糧費(対象外)</t>
    <rPh sb="0" eb="3">
      <t>ショクリョウヒ</t>
    </rPh>
    <rPh sb="4" eb="7">
      <t>タイショウガイ</t>
    </rPh>
    <phoneticPr fontId="2"/>
  </si>
  <si>
    <t>消耗品費(対象)</t>
    <rPh sb="0" eb="2">
      <t>ショウモウ</t>
    </rPh>
    <rPh sb="2" eb="3">
      <t>ヒン</t>
    </rPh>
    <rPh sb="3" eb="4">
      <t>ヒ</t>
    </rPh>
    <rPh sb="5" eb="7">
      <t>タイショウ</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</si>
  <si>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</si>
  <si>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</si>
  <si>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</si>
  <si>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</si>
  <si>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</si>
  <si>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</si>
  <si>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</si>
  <si>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</si>
  <si>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</si>
  <si>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</si>
  <si>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r>
      <t>証 拠 書 類（領収書）の注意点　</t>
    </r>
    <r>
      <rPr>
        <b/>
        <sz val="12"/>
        <color theme="0"/>
        <rFont val="Meiryo UI"/>
        <family val="3"/>
        <charset val="128"/>
      </rPr>
      <t xml:space="preserve"> &lt;ファンドA・B 共通＞</t>
    </r>
    <rPh sb="0" eb="1">
      <t>アカシ</t>
    </rPh>
    <rPh sb="2" eb="3">
      <t>キョ</t>
    </rPh>
    <rPh sb="4" eb="5">
      <t>ショ</t>
    </rPh>
    <rPh sb="6" eb="7">
      <t>タグイ</t>
    </rPh>
    <rPh sb="8" eb="11">
      <t>リョウシュウショ</t>
    </rPh>
    <rPh sb="13" eb="15">
      <t>チュウイ</t>
    </rPh>
    <rPh sb="15" eb="16">
      <t>テン</t>
    </rPh>
    <rPh sb="27" eb="29">
      <t>キョウツウ</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</si>
  <si>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</si>
  <si>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</si>
  <si>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</si>
  <si>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</si>
  <si>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</si>
  <si>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</si>
  <si>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</si>
  <si>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</si>
  <si>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</si>
  <si>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</si>
  <si>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</si>
  <si>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</si>
  <si>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</si>
  <si>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</si>
  <si>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</si>
  <si>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</si>
  <si>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</si>
  <si>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</si>
  <si>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</si>
  <si>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</si>
  <si>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</si>
  <si>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</si>
  <si>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</si>
  <si>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</si>
  <si>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</si>
  <si>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</si>
  <si>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印刷製本費(対象)</t>
    <rPh sb="0" eb="2">
      <t>インサツ</t>
    </rPh>
    <rPh sb="2" eb="4">
      <t>セイホン</t>
    </rPh>
    <rPh sb="4" eb="5">
      <t>ヒ</t>
    </rPh>
    <rPh sb="6" eb="8">
      <t>タイショウ</t>
    </rPh>
    <phoneticPr fontId="2"/>
  </si>
  <si>
    <t>#</t>
  </si>
  <si>
    <t>都道府県</t>
    <rPh sb="0" eb="4">
      <t>トドウフケン</t>
    </rPh>
    <phoneticPr fontId="28"/>
  </si>
  <si>
    <t>ポイント合計</t>
    <rPh sb="4" eb="6">
      <t>ゴウケイ</t>
    </rPh>
    <phoneticPr fontId="28"/>
  </si>
  <si>
    <t>クラス</t>
    <phoneticPr fontId="28"/>
  </si>
  <si>
    <t>クラス別上限額</t>
    <rPh sb="3" eb="4">
      <t>ベツ</t>
    </rPh>
    <rPh sb="4" eb="7">
      <t>ジョウゲンガク</t>
    </rPh>
    <phoneticPr fontId="4"/>
  </si>
  <si>
    <t>01</t>
  </si>
  <si>
    <t>北海道</t>
    <rPh sb="0" eb="1">
      <t>キタ</t>
    </rPh>
    <phoneticPr fontId="28"/>
  </si>
  <si>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</si>
  <si>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</si>
  <si>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</si>
  <si>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</si>
  <si>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</si>
  <si>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</si>
  <si>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</si>
  <si>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</si>
  <si>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</si>
  <si>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</si>
  <si>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</si>
  <si>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</si>
  <si>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</si>
  <si>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</si>
  <si>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</si>
  <si>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</si>
  <si>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</si>
  <si>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</si>
  <si>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</si>
  <si>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</si>
  <si>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</si>
  <si>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</si>
  <si>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</si>
  <si>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</si>
  <si>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</si>
  <si>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</si>
  <si>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</si>
  <si>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</si>
  <si>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</si>
  <si>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</si>
  <si>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</si>
  <si>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</si>
  <si>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</si>
  <si>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</si>
  <si>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</si>
  <si>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</si>
  <si>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</si>
  <si>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</si>
  <si>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</si>
  <si>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</si>
  <si>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</si>
  <si>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</si>
  <si>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</si>
  <si>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8"/>
  </si>
  <si>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</si>
  <si>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</si>
  <si>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</si>
  <si>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</si>
  <si>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</si>
  <si>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</si>
  <si>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</si>
  <si>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</si>
  <si>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</si>
  <si>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</si>
  <si>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</si>
  <si>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</si>
  <si>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</si>
  <si>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</si>
  <si>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</si>
  <si>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</si>
  <si>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</si>
  <si>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</si>
  <si>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</si>
  <si>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</si>
  <si>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</si>
  <si>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</si>
  <si>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</si>
  <si>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</si>
  <si>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</si>
  <si>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</si>
  <si>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</si>
  <si>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</si>
  <si>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</si>
  <si>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</si>
  <si>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</si>
  <si>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</si>
  <si>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</si>
  <si>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</si>
  <si>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</si>
  <si>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</si>
  <si>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</si>
  <si>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</si>
  <si>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</si>
  <si>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</si>
  <si>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</si>
  <si>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</si>
  <si>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</si>
  <si>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</si>
  <si>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</si>
  <si>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</si>
  <si>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</si>
  <si>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8"/>
  </si>
  <si>
    <t>一般社団法人和歌山県バスケットボール協会</t>
  </si>
  <si>
    <t>31</t>
  </si>
  <si>
    <t>鳥取</t>
  </si>
  <si>
    <t>一般社団法人鳥取県バスケットボール協会</t>
  </si>
  <si>
    <t>32</t>
  </si>
  <si>
    <t>島根</t>
    <rPh sb="0" eb="2">
      <t>シマネ</t>
    </rPh>
    <phoneticPr fontId="28"/>
  </si>
  <si>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</si>
  <si>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</si>
  <si>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</si>
  <si>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</si>
  <si>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</si>
  <si>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</si>
  <si>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</si>
  <si>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</si>
  <si>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</si>
  <si>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</si>
  <si>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</si>
  <si>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</si>
  <si>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</si>
  <si>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</si>
  <si>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</si>
  <si>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</si>
  <si>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</si>
  <si>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</si>
  <si>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</si>
  <si>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</si>
  <si>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</si>
  <si>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</si>
  <si>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</si>
  <si>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</si>
  <si>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</si>
  <si>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</si>
  <si>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</si>
  <si>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</si>
  <si>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</si>
  <si>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</si>
  <si>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</si>
  <si>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</si>
  <si>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</si>
  <si>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</si>
  <si>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</si>
  <si>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</si>
  <si>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</si>
  <si>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</si>
  <si>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</si>
  <si>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</si>
  <si>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</si>
  <si>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8"/>
  </si>
  <si>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</si>
  <si>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</si>
  <si>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</si>
  <si>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</si>
  <si>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</si>
  <si>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</si>
  <si>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</si>
  <si>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</si>
  <si>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</si>
  <si>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</si>
  <si>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t>
    <rPh sb="0" eb="3">
      <t>イタクキン</t>
    </rPh>
    <rPh sb="4" eb="6">
      <t>タイショウ</t>
    </rPh>
    <phoneticPr fontId="2"/>
  </si>
  <si>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</si>
  <si>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</si>
  <si>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</si>
  <si>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</si>
  <si>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</si>
  <si>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</si>
  <si>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</si>
  <si>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</si>
  <si>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</si>
  <si>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t>
    <rPh sb="0" eb="2">
      <t>キグ</t>
    </rPh>
    <rPh sb="2" eb="4">
      <t>ビヒン</t>
    </rPh>
    <rPh sb="4" eb="5">
      <t>ヒ</t>
    </rPh>
    <rPh sb="6" eb="8">
      <t>タイショウ</t>
    </rPh>
    <phoneticPr fontId="2"/>
  </si>
  <si>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</si>
  <si>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</si>
  <si>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クラス</t>
    <phoneticPr fontId="3"/>
  </si>
  <si>
    <t>区　　分</t>
    <rPh sb="0" eb="1">
      <t>ク</t>
    </rPh>
    <rPh sb="3" eb="4">
      <t>ブン</t>
    </rPh>
    <phoneticPr fontId="3"/>
  </si>
  <si>
    <t>【区分表】</t>
    <rPh sb="1" eb="3">
      <t>クブン</t>
    </rPh>
    <rPh sb="3" eb="4">
      <t>ヒョウ</t>
    </rPh>
    <phoneticPr fontId="3"/>
  </si>
  <si>
    <r>
      <t>【内容】　　　　　</t>
    </r>
    <r>
      <rPr>
        <sz val="11"/>
        <color rgb="FFFF0000"/>
        <rFont val="Meiryo UI"/>
        <family val="3"/>
        <charset val="128"/>
      </rPr>
      <t>注）下記内容につきましては空欄のないよう、未定の場合は未定とご入力（記入）ください。</t>
    </r>
    <rPh sb="1" eb="3">
      <t>ナイヨウ</t>
    </rPh>
    <rPh sb="9" eb="10">
      <t>チュウ</t>
    </rPh>
    <rPh sb="11" eb="13">
      <t>カキ</t>
    </rPh>
    <rPh sb="13" eb="15">
      <t>ナイヨウ</t>
    </rPh>
    <rPh sb="22" eb="24">
      <t>クウラン</t>
    </rPh>
    <rPh sb="30" eb="32">
      <t>ミテイ</t>
    </rPh>
    <rPh sb="33" eb="35">
      <t>バアイ</t>
    </rPh>
    <rPh sb="36" eb="38">
      <t>ミテイ</t>
    </rPh>
    <rPh sb="40" eb="42">
      <t>ニュウリョク</t>
    </rPh>
    <rPh sb="43" eb="45">
      <t>キニュウ</t>
    </rPh>
    <phoneticPr fontId="3"/>
  </si>
  <si>
    <t>主管者：</t>
    <rPh sb="0" eb="2">
      <t>シュカン</t>
    </rPh>
    <rPh sb="2" eb="3">
      <t>シャ</t>
    </rPh>
    <phoneticPr fontId="3"/>
  </si>
  <si>
    <t>参加者：</t>
    <rPh sb="0" eb="3">
      <t>サンカシャ</t>
    </rPh>
    <phoneticPr fontId="3"/>
  </si>
  <si>
    <t>金額</t>
  </si>
  <si>
    <t>摘要（内訳）／備考</t>
    <phoneticPr fontId="4"/>
  </si>
  <si>
    <t>対象外経費</t>
    <rPh sb="0" eb="3">
      <t>タイショウガイ</t>
    </rPh>
    <rPh sb="3" eb="5">
      <t>ケイヒ</t>
    </rPh>
    <phoneticPr fontId="3"/>
  </si>
  <si>
    <t>収支差額</t>
    <rPh sb="0" eb="2">
      <t>シュウシ</t>
    </rPh>
    <rPh sb="2" eb="4">
      <t>サガク</t>
    </rPh>
    <phoneticPr fontId="3"/>
  </si>
  <si>
    <t>基盤強化推進費申請上限額</t>
    <rPh sb="0" eb="2">
      <t>キバン</t>
    </rPh>
    <rPh sb="2" eb="4">
      <t>キョウカ</t>
    </rPh>
    <rPh sb="4" eb="6">
      <t>スイシン</t>
    </rPh>
    <rPh sb="6" eb="7">
      <t>ヒ</t>
    </rPh>
    <rPh sb="7" eb="12">
      <t>シンセイジョウゲンガク</t>
    </rPh>
    <phoneticPr fontId="3"/>
  </si>
  <si>
    <t>期　 間：</t>
    <rPh sb="0" eb="1">
      <t>キ</t>
    </rPh>
    <rPh sb="3" eb="4">
      <t>アイダ</t>
    </rPh>
    <phoneticPr fontId="3"/>
  </si>
  <si>
    <t>場　 所：</t>
    <rPh sb="0" eb="1">
      <t>バ</t>
    </rPh>
    <rPh sb="3" eb="4">
      <t>ショ</t>
    </rPh>
    <phoneticPr fontId="3"/>
  </si>
  <si>
    <t>目　 的：</t>
    <rPh sb="0" eb="1">
      <t>メ</t>
    </rPh>
    <rPh sb="3" eb="4">
      <t/>
    </rPh>
    <phoneticPr fontId="3"/>
  </si>
  <si>
    <t>主催者：　　　</t>
    <rPh sb="0" eb="3">
      <t>シュサイシャ</t>
    </rPh>
    <phoneticPr fontId="3"/>
  </si>
  <si>
    <t>（一財）北海道バスケットボール協会</t>
    <phoneticPr fontId="2"/>
  </si>
  <si>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</si>
  <si>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</si>
  <si>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</si>
  <si>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</si>
  <si>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</si>
  <si>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</si>
  <si>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</si>
  <si>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</si>
  <si>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</si>
  <si>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</si>
  <si>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</si>
  <si>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</si>
  <si>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</si>
  <si>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</si>
  <si>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</si>
  <si>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</si>
  <si>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</si>
  <si>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</si>
  <si>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60%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また、競技会等の各種事業活動が長時間となる場合、その日当は、4,000円を上限とし、その額は、事業の状況を考慮し、決定する。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</si>
  <si>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</si>
  <si>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 xml:space="preserve">(1)施設・用具等の借上料等
(2)バス会社へ支払う貸切バス利用料等
(3)会場清掃料
・観客席が飲食を利用した際の清掃料
</t>
    <rPh sb="47" eb="50">
      <t>カンキャクセキ</t>
    </rPh>
    <rPh sb="51" eb="53">
      <t>インショク</t>
    </rPh>
    <rPh sb="54" eb="56">
      <t>リヨウ</t>
    </rPh>
    <rPh sb="58" eb="59">
      <t>サイ</t>
    </rPh>
    <rPh sb="60" eb="63">
      <t>セイソウリョウ</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</si>
  <si>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t>
    </r>
    <r>
      <rPr>
        <sz val="16"/>
        <color rgb="FFFF0000"/>
        <rFont val="Meiryo UI"/>
        <family val="3"/>
        <charset val="128"/>
      </rPr>
      <t>PT</t>
    </r>
    <r>
      <rPr>
        <sz val="16"/>
        <rFont val="Meiryo UI"/>
        <family val="3"/>
        <charset val="128"/>
      </rPr>
      <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</si>
  <si>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</si>
  <si>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</si>
  <si>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r>
      <t>①競技会、講習会等におけるスタッフ等、役員への弁当(お茶代含む)代等は、一人</t>
    </r>
    <r>
      <rPr>
        <b/>
        <sz val="16"/>
        <rFont val="Meiryo UI"/>
        <family val="3"/>
        <charset val="128"/>
      </rPr>
      <t>800円</t>
    </r>
    <r>
      <rPr>
        <sz val="16"/>
        <rFont val="Meiryo UI"/>
        <family val="3"/>
        <charset val="128"/>
      </rPr>
      <t xml:space="preserve">（消費税込）までとする。
②審判員の食糧費を500円/一人を上限として支払う。
</t>
    </r>
    <r>
      <rPr>
        <sz val="16"/>
        <color rgb="FFFF0000"/>
        <rFont val="Meiryo UI"/>
        <family val="3"/>
        <charset val="128"/>
      </rPr>
      <t>③PT(理学療法士)が、使用する飲料・氷代</t>
    </r>
    <rPh sb="27" eb="29">
      <t>チャダイ</t>
    </rPh>
    <rPh sb="29" eb="30">
      <t>フク</t>
    </rPh>
    <rPh sb="57" eb="60">
      <t>シンパンイン</t>
    </rPh>
    <rPh sb="61" eb="64">
      <t>ショクリョウヒ</t>
    </rPh>
    <rPh sb="68" eb="69">
      <t>エン</t>
    </rPh>
    <rPh sb="70" eb="71">
      <t>1</t>
    </rPh>
    <rPh sb="71" eb="72">
      <t>ヒト</t>
    </rPh>
    <rPh sb="73" eb="75">
      <t>ジョウゲン</t>
    </rPh>
    <rPh sb="78" eb="80">
      <t>シハラ</t>
    </rPh>
    <rPh sb="96" eb="98">
      <t>シヨウ</t>
    </rPh>
    <rPh sb="100" eb="102">
      <t>インリョウ</t>
    </rPh>
    <rPh sb="103" eb="104">
      <t>コオリ</t>
    </rPh>
    <rPh sb="104" eb="105">
      <t>ダイ</t>
    </rPh>
    <phoneticPr fontId="2"/>
  </si>
  <si>
    <t>①茶菓代等
②ゴミ回収費
・管理者が処理する場合
③ゴミ処理場まで持参した際のごみ処理代
④クリーニング代
⑤大会委託費</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ヒ</t>
    </rPh>
    <phoneticPr fontId="2"/>
  </si>
  <si>
    <t>①大会中止の際、参加費の返金</t>
    <rPh sb="1" eb="5">
      <t>タイカイチュウシ</t>
    </rPh>
    <rPh sb="6" eb="7">
      <t>サイ</t>
    </rPh>
    <rPh sb="8" eb="11">
      <t>サンカヒ</t>
    </rPh>
    <rPh sb="12" eb="14">
      <t>ヘンキン</t>
    </rPh>
    <phoneticPr fontId="2"/>
  </si>
  <si>
    <t>◆札幌市外で開催される場合の交通費</t>
    <phoneticPr fontId="2"/>
  </si>
  <si>
    <t>(1)江別市：５00円</t>
    <rPh sb="5" eb="6">
      <t>シ</t>
    </rPh>
    <phoneticPr fontId="2"/>
  </si>
  <si>
    <t>(2)恵庭市：1,000円</t>
    <phoneticPr fontId="2"/>
  </si>
  <si>
    <t>(3)千歳市・南幌町：1,500円</t>
    <phoneticPr fontId="2"/>
  </si>
  <si>
    <t>(4)夕張市：</t>
    <phoneticPr fontId="2"/>
  </si>
  <si>
    <t>　・政令都市に宿泊の場合は、</t>
  </si>
  <si>
    <t>　　12,000円/泊</t>
  </si>
  <si>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</si>
  <si>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</si>
  <si>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</si>
  <si>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</si>
  <si>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</si>
  <si>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r>
      <t>トーナメント方式で行う。3位決定戦は行わない。
7月15日　</t>
    </r>
    <r>
      <rPr>
        <sz val="9"/>
        <rFont val="ＭＳ 明朝"/>
        <family val="1"/>
        <charset val="128"/>
      </rPr>
      <t>㊆</t>
    </r>
    <r>
      <rPr>
        <sz val="9"/>
        <rFont val="HGSｺﾞｼｯｸM"/>
        <family val="3"/>
        <charset val="128"/>
      </rPr>
      <t>栗林商会アリーナ　　女子（1回戦）を実施。
7月16日　</t>
    </r>
    <r>
      <rPr>
        <sz val="9"/>
        <rFont val="ＭＳ 明朝"/>
        <family val="1"/>
        <charset val="128"/>
      </rPr>
      <t>㊆</t>
    </r>
    <r>
      <rPr>
        <sz val="9"/>
        <rFont val="HGSｺﾞｼｯｸM"/>
        <family val="3"/>
        <charset val="128"/>
      </rPr>
      <t>栗林商会アリーナ　　男子A（1回戦、2回戦）を実施。
          　 登別市総合体育科　　　女子（2回戦、3回戦）を実施。
7月17日　</t>
    </r>
    <r>
      <rPr>
        <sz val="9"/>
        <rFont val="ＭＳ 明朝"/>
        <family val="1"/>
        <charset val="128"/>
      </rPr>
      <t>㊆</t>
    </r>
    <r>
      <rPr>
        <sz val="9"/>
        <rFont val="HGSｺﾞｼｯｸM"/>
        <family val="3"/>
        <charset val="128"/>
      </rPr>
      <t xml:space="preserve">栗林商会アリーナ　　男子A（準決勝、決勝）を実施。
          　 </t>
    </r>
    <r>
      <rPr>
        <sz val="9"/>
        <rFont val="ＭＳ 明朝"/>
        <family val="1"/>
        <charset val="128"/>
      </rPr>
      <t>㊆</t>
    </r>
    <r>
      <rPr>
        <sz val="9"/>
        <rFont val="HGSｺﾞｼｯｸM"/>
        <family val="3"/>
        <charset val="128"/>
      </rPr>
      <t xml:space="preserve">栗林商会アリーナ　　女子（準決勝、決勝）を実施。
</t>
    </r>
    <rPh sb="43" eb="45">
      <t>ジョシ</t>
    </rPh>
    <rPh sb="83" eb="85">
      <t>カイセン</t>
    </rPh>
    <rPh sb="87" eb="89">
      <t>カイセン</t>
    </rPh>
    <rPh sb="126" eb="128">
      <t>カイセン</t>
    </rPh>
    <rPh sb="191" eb="193">
      <t>ジョシ</t>
    </rPh>
    <phoneticPr fontId="2"/>
  </si>
  <si>
    <t>会議室料</t>
    <rPh sb="0" eb="2">
      <t>カイギ</t>
    </rPh>
    <rPh sb="2" eb="4">
      <t>シツリョウ</t>
    </rPh>
    <phoneticPr fontId="2"/>
  </si>
  <si>
    <t>日当</t>
    <rPh sb="0" eb="2">
      <t>ニットウ</t>
    </rPh>
    <phoneticPr fontId="2"/>
  </si>
  <si>
    <t>会議名</t>
    <rPh sb="0" eb="2">
      <t>カイギ</t>
    </rPh>
    <rPh sb="2" eb="3">
      <t>メイ</t>
    </rPh>
    <phoneticPr fontId="2"/>
  </si>
  <si>
    <t>計</t>
    <rPh sb="0" eb="1">
      <t>ケイ</t>
    </rPh>
    <phoneticPr fontId="2"/>
  </si>
  <si>
    <t>会議室料</t>
    <rPh sb="0" eb="2">
      <t>カイギ</t>
    </rPh>
    <rPh sb="2" eb="4">
      <t>シツリョウ</t>
    </rPh>
    <phoneticPr fontId="2"/>
  </si>
  <si>
    <t>日当</t>
    <rPh sb="0" eb="2">
      <t>ニットウ</t>
    </rPh>
    <phoneticPr fontId="2"/>
  </si>
  <si>
    <t>軽食飲料費</t>
    <rPh sb="0" eb="2">
      <t>ケイショク</t>
    </rPh>
    <rPh sb="2" eb="4">
      <t>インリョウ</t>
    </rPh>
    <rPh sb="4" eb="5">
      <t>ヒ</t>
    </rPh>
    <phoneticPr fontId="2"/>
  </si>
  <si>
    <t>会議名</t>
    <rPh sb="0" eb="2">
      <t>カイギ</t>
    </rPh>
    <rPh sb="2" eb="3">
      <t>メイ</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</si>
  <si>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</si>
  <si>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</si>
  <si>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</si>
  <si>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</si>
  <si>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宿泊数</t>
    <rPh sb="0" eb="2">
      <t>シュクハク</t>
    </rPh>
    <rPh sb="2" eb="3">
      <t>スウ</t>
    </rPh>
    <phoneticPr fontId="2"/>
  </si>
  <si>
    <t>TO交通費（円/人）</t>
    <rPh sb="2" eb="5">
      <t>コウツウヒ</t>
    </rPh>
    <rPh sb="6" eb="7">
      <t>エン</t>
    </rPh>
    <rPh sb="8" eb="9">
      <t>ニン</t>
    </rPh>
    <phoneticPr fontId="2"/>
  </si>
  <si>
    <t>TO人数</t>
    <rPh sb="2" eb="4">
      <t>ニンズウ</t>
    </rPh>
    <phoneticPr fontId="2"/>
  </si>
  <si>
    <t>PT人数</t>
    <rPh sb="2" eb="4">
      <t>ニンズウ</t>
    </rPh>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</si>
  <si>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</si>
  <si>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</si>
  <si>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</si>
  <si>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</si>
  <si>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</si>
  <si>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</si>
  <si>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③</t>
    <phoneticPr fontId="2"/>
  </si>
  <si>
    <t>④</t>
    <phoneticPr fontId="2"/>
  </si>
  <si>
    <t>②</t>
    <phoneticPr fontId="2"/>
  </si>
  <si>
    <t>⑦</t>
    <phoneticPr fontId="2"/>
  </si>
  <si>
    <t>⑧</t>
    <phoneticPr fontId="2"/>
  </si>
  <si>
    <r>
      <t xml:space="preserve">(1)3万円以上の場合は、HBAに相談して下さい。
</t>
    </r>
    <r>
      <rPr>
        <sz val="16"/>
        <color rgb="FFFF0000"/>
        <rFont val="Meiryo UI"/>
        <family val="3"/>
        <charset val="128"/>
      </rPr>
      <t>(2)キッズ対象活動事業に関する備品(キッズボール等)
・器具備品費の購入は、下記条件全てを満たす場合のみ
①備品/資産管理台帳を作成の上管理し個人所有とならないこと。
②備品/資産管理台帳の提出</t>
    </r>
    <r>
      <rPr>
        <sz val="16"/>
        <rFont val="Meiryo UI"/>
        <family val="3"/>
        <charset val="128"/>
      </rPr>
      <t xml:space="preserve">
</t>
    </r>
    <rPh sb="9" eb="11">
      <t>バアイ</t>
    </rPh>
    <rPh sb="33" eb="35">
      <t>タイショウ</t>
    </rPh>
    <rPh sb="35" eb="37">
      <t>カツドウ</t>
    </rPh>
    <rPh sb="37" eb="39">
      <t>ジギョウ</t>
    </rPh>
    <rPh sb="40" eb="41">
      <t>カン</t>
    </rPh>
    <rPh sb="43" eb="45">
      <t>ビヒン</t>
    </rPh>
    <rPh sb="52" eb="53">
      <t>トウ</t>
    </rPh>
    <rPh sb="57" eb="59">
      <t>キグ</t>
    </rPh>
    <rPh sb="59" eb="62">
      <t>ビヒンヒ</t>
    </rPh>
    <rPh sb="63" eb="65">
      <t>コウニュウ</t>
    </rPh>
    <rPh sb="67" eb="69">
      <t>カキ</t>
    </rPh>
    <rPh sb="69" eb="71">
      <t>ジョウケン</t>
    </rPh>
    <rPh sb="71" eb="72">
      <t>スベ</t>
    </rPh>
    <rPh sb="74" eb="75">
      <t>ミ</t>
    </rPh>
    <rPh sb="77" eb="79">
      <t>バアイ</t>
    </rPh>
    <rPh sb="83" eb="85">
      <t>ビヒン</t>
    </rPh>
    <rPh sb="86" eb="88">
      <t>シサン</t>
    </rPh>
    <rPh sb="88" eb="90">
      <t>カンリ</t>
    </rPh>
    <rPh sb="90" eb="92">
      <t>ダイチョウ</t>
    </rPh>
    <rPh sb="93" eb="95">
      <t>サクセイ</t>
    </rPh>
    <rPh sb="96" eb="97">
      <t>ウエ</t>
    </rPh>
    <rPh sb="97" eb="99">
      <t>カンリ</t>
    </rPh>
    <rPh sb="100" eb="102">
      <t>コジン</t>
    </rPh>
    <rPh sb="102" eb="104">
      <t>ショユウ</t>
    </rPh>
    <rPh sb="124" eb="126">
      <t>テイシュツ</t>
    </rPh>
    <phoneticPr fontId="2"/>
  </si>
  <si>
    <t>①</t>
    <phoneticPr fontId="2"/>
  </si>
  <si>
    <t>〇〇アリーナ</t>
    <phoneticPr fontId="2"/>
  </si>
  <si>
    <t>レプリカカップ</t>
    <phoneticPr fontId="2"/>
  </si>
  <si>
    <t>【14.食糧費】</t>
    <rPh sb="4" eb="7">
      <t>ショクリョウヒ</t>
    </rPh>
    <rPh sb="6" eb="7">
      <t>ヒ</t>
    </rPh>
    <phoneticPr fontId="2"/>
  </si>
  <si>
    <t>弁当代</t>
    <rPh sb="0" eb="2">
      <t>ベントウ</t>
    </rPh>
    <rPh sb="2" eb="3">
      <t>ダイ</t>
    </rPh>
    <phoneticPr fontId="2"/>
  </si>
  <si>
    <t>食糧費</t>
    <rPh sb="0" eb="3">
      <t>ショクリョウヒ</t>
    </rPh>
    <phoneticPr fontId="2"/>
  </si>
  <si>
    <t>予備</t>
    <rPh sb="0" eb="2">
      <t>ヨビ</t>
    </rPh>
    <phoneticPr fontId="2"/>
  </si>
  <si>
    <t>日程</t>
    <rPh sb="0" eb="2">
      <t>ニッテイ</t>
    </rPh>
    <phoneticPr fontId="2"/>
  </si>
  <si>
    <t>役員宿泊費</t>
    <rPh sb="0" eb="2">
      <t>ヤクイン</t>
    </rPh>
    <rPh sb="2" eb="5">
      <t>シュクハクヒ</t>
    </rPh>
    <phoneticPr fontId="2"/>
  </si>
  <si>
    <t>大会日程</t>
    <rPh sb="0" eb="2">
      <t>タイカイ</t>
    </rPh>
    <rPh sb="2" eb="4">
      <t>ニッテイ</t>
    </rPh>
    <phoneticPr fontId="2"/>
  </si>
  <si>
    <t>2024年度　別紙①　HBA対象経費基準　【事業運営費】</t>
    <rPh sb="4" eb="6">
      <t>ネンド</t>
    </rPh>
    <rPh sb="7" eb="9">
      <t>ベッシ</t>
    </rPh>
    <rPh sb="14" eb="16">
      <t>タイショウ</t>
    </rPh>
    <rPh sb="16" eb="18">
      <t>ケイヒ</t>
    </rPh>
    <rPh sb="18" eb="20">
      <t>キジュン</t>
    </rPh>
    <rPh sb="22" eb="24">
      <t>ジギョウ</t>
    </rPh>
    <rPh sb="24" eb="26">
      <t>ウンエイ</t>
    </rPh>
    <rPh sb="26" eb="27">
      <t>ヒ</t>
    </rPh>
    <phoneticPr fontId="4"/>
  </si>
  <si>
    <t>送付日：</t>
    <rPh sb="0" eb="2">
      <t>ソウフ</t>
    </rPh>
    <rPh sb="2" eb="3">
      <t>ビ</t>
    </rPh>
    <phoneticPr fontId="2"/>
  </si>
  <si>
    <t>【社会人】</t>
    <rPh sb="1" eb="3">
      <t>シャカイ</t>
    </rPh>
    <rPh sb="3" eb="4">
      <t>ジン</t>
    </rPh>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</si>
  <si>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</si>
  <si>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</si>
  <si>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</si>
  <si>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</si>
  <si>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</si>
  <si>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</si>
  <si>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</si>
  <si>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</si>
  <si>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【国体】</t>
    <rPh sb="1" eb="3">
      <t>コクタイ</t>
    </rPh>
    <phoneticPr fontId="2"/>
  </si>
  <si>
    <t>【JPBL/WJBL】</t>
    <phoneticPr fontId="2"/>
  </si>
  <si>
    <t>【登録推進】</t>
    <rPh sb="1" eb="3">
      <t>トウロク</t>
    </rPh>
    <rPh sb="3" eb="5">
      <t>スイシン</t>
    </rPh>
    <phoneticPr fontId="2"/>
  </si>
  <si>
    <t>【講習会】</t>
    <rPh sb="1" eb="4">
      <t>コウシュウカイ</t>
    </rPh>
    <phoneticPr fontId="2"/>
  </si>
  <si>
    <t>【事業名ｶﾃｺﾞﾘ】</t>
    <rPh sb="1" eb="3">
      <t>ジギョウ</t>
    </rPh>
    <rPh sb="3" eb="4">
      <t>メイ</t>
    </rPh>
    <phoneticPr fontId="2"/>
  </si>
  <si>
    <t>区　　　　分</t>
    <rPh sb="0" eb="1">
      <t>ク</t>
    </rPh>
    <rPh sb="5" eb="6">
      <t>フン</t>
    </rPh>
    <phoneticPr fontId="3"/>
  </si>
  <si>
    <t>審判員（上限500円）</t>
    <rPh sb="0" eb="3">
      <t>シンパンイン</t>
    </rPh>
    <rPh sb="4" eb="6">
      <t>ジョウゲン</t>
    </rPh>
    <rPh sb="9" eb="10">
      <t>エン</t>
    </rPh>
    <phoneticPr fontId="2"/>
  </si>
  <si>
    <r>
      <t xml:space="preserve">摘要（内訳）／備考
</t>
    </r>
    <r>
      <rPr>
        <sz val="11"/>
        <color rgb="FFFF0000"/>
        <rFont val="Meiryo UI"/>
        <family val="3"/>
        <charset val="128"/>
      </rPr>
      <t>（「支出明細書」の詳細情報を入力してください。）</t>
    </r>
    <phoneticPr fontId="2"/>
  </si>
  <si>
    <t>⑪</t>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</si>
  <si>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</si>
  <si>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</si>
  <si>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</si>
  <si>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収支差額（①予算）</t>
    <rPh sb="0" eb="2">
      <t>シュウシ</t>
    </rPh>
    <rPh sb="2" eb="4">
      <t>サガク</t>
    </rPh>
    <rPh sb="6" eb="8">
      <t>ヨサン</t>
    </rPh>
    <phoneticPr fontId="3"/>
  </si>
  <si>
    <t>器具備品費</t>
    <rPh sb="0" eb="2">
      <t>キグ</t>
    </rPh>
    <rPh sb="2" eb="4">
      <t>ビヒン</t>
    </rPh>
    <rPh sb="4" eb="5">
      <t>ヒ</t>
    </rPh>
    <phoneticPr fontId="2"/>
  </si>
  <si>
    <t>印刷製本費</t>
    <rPh sb="0" eb="2">
      <t>インサツ</t>
    </rPh>
    <rPh sb="2" eb="4">
      <t>セイホン</t>
    </rPh>
    <rPh sb="4" eb="5">
      <t>ヒ</t>
    </rPh>
    <phoneticPr fontId="2"/>
  </si>
  <si>
    <t>道民大会</t>
    <rPh sb="0" eb="2">
      <t>ドウミン</t>
    </rPh>
    <rPh sb="2" eb="4">
      <t>タイカイ</t>
    </rPh>
    <phoneticPr fontId="2"/>
  </si>
  <si>
    <t>本様式は自動計算です。　　　：セル　保護設定済み</t>
    <rPh sb="18" eb="23">
      <t>ホゴセッテイズ</t>
    </rPh>
    <phoneticPr fontId="2"/>
  </si>
  <si>
    <t>収支差額（②決算）</t>
    <rPh sb="0" eb="2">
      <t>シュウシ</t>
    </rPh>
    <rPh sb="2" eb="4">
      <t>サガク</t>
    </rPh>
    <rPh sb="6" eb="8">
      <t>ケッサン</t>
    </rPh>
    <phoneticPr fontId="3"/>
  </si>
  <si>
    <t>※セルが60行を超える場合は、HBA財務部に連絡をください。</t>
    <rPh sb="6" eb="7">
      <t>ギョウ</t>
    </rPh>
    <rPh sb="8" eb="9">
      <t>コ</t>
    </rPh>
    <rPh sb="11" eb="13">
      <t>バアイ</t>
    </rPh>
    <rPh sb="18" eb="21">
      <t>ザイムブ</t>
    </rPh>
    <rPh sb="22" eb="24">
      <t>レンラク</t>
    </rPh>
    <phoneticPr fontId="2"/>
  </si>
  <si>
    <t>1.交付金</t>
    <rPh sb="2" eb="5">
      <t>コウフキン</t>
    </rPh>
    <phoneticPr fontId="3"/>
  </si>
  <si>
    <t>報償費(対象)</t>
    <phoneticPr fontId="2"/>
  </si>
  <si>
    <t>2024年度</t>
    <rPh sb="4" eb="6">
      <t>ネンド</t>
    </rPh>
    <phoneticPr fontId="2"/>
  </si>
  <si>
    <t>〔HBA用〕</t>
    <rPh sb="4" eb="5">
      <t>ヨウ</t>
    </rPh>
    <phoneticPr fontId="2"/>
  </si>
  <si>
    <t>収支予算書</t>
    <rPh sb="0" eb="2">
      <t>シュウシ</t>
    </rPh>
    <rPh sb="2" eb="5">
      <t>ヨサンショ</t>
    </rPh>
    <phoneticPr fontId="4"/>
  </si>
  <si>
    <t>　　　　：文字（細目・会議名・内容等）を入力</t>
    <phoneticPr fontId="2"/>
  </si>
  <si>
    <t>　　　　：数字（数量・単価・合計等）を入力</t>
    <phoneticPr fontId="2"/>
  </si>
  <si>
    <t>協会名</t>
    <rPh sb="0" eb="2">
      <t>キョウカイ</t>
    </rPh>
    <rPh sb="2" eb="3">
      <t>メイ</t>
    </rPh>
    <phoneticPr fontId="3"/>
  </si>
  <si>
    <t>（一財）北海道バスケットボール協会</t>
    <phoneticPr fontId="2"/>
  </si>
  <si>
    <t>部／委員会／部会名</t>
    <rPh sb="2" eb="5">
      <t>イインカイ</t>
    </rPh>
    <rPh sb="6" eb="7">
      <t>ブ</t>
    </rPh>
    <rPh sb="7" eb="8">
      <t>カイ</t>
    </rPh>
    <rPh sb="8" eb="9">
      <t>メイ</t>
    </rPh>
    <phoneticPr fontId="3"/>
  </si>
  <si>
    <t>担当者　役職・氏名</t>
    <rPh sb="4" eb="6">
      <t>ヤクショク</t>
    </rPh>
    <rPh sb="7" eb="9">
      <t>シメイ</t>
    </rPh>
    <phoneticPr fontId="3"/>
  </si>
  <si>
    <t>連絡先（携帯番号）</t>
    <rPh sb="0" eb="3">
      <t>レンラクサキ</t>
    </rPh>
    <rPh sb="4" eb="6">
      <t>ケイタイ</t>
    </rPh>
    <rPh sb="6" eb="8">
      <t>バンゴウ</t>
    </rPh>
    <phoneticPr fontId="3"/>
  </si>
  <si>
    <t>部／委員会／部会名</t>
    <rPh sb="2" eb="5">
      <t>イインカイ</t>
    </rPh>
    <rPh sb="6" eb="8">
      <t>ブカイ</t>
    </rPh>
    <rPh sb="8" eb="9">
      <t>メイ</t>
    </rPh>
    <phoneticPr fontId="3"/>
  </si>
  <si>
    <t>2024年度</t>
    <phoneticPr fontId="2"/>
  </si>
  <si>
    <t>2024年度</t>
    <phoneticPr fontId="2"/>
  </si>
  <si>
    <r>
      <t xml:space="preserve">収支報告書
</t>
    </r>
    <r>
      <rPr>
        <sz val="12"/>
        <color theme="1"/>
        <rFont val="Meiryo UI"/>
        <family val="3"/>
        <charset val="128"/>
      </rPr>
      <t>〔HBA用〕</t>
    </r>
    <rPh sb="0" eb="2">
      <t>シュウシ</t>
    </rPh>
    <rPh sb="2" eb="5">
      <t>ホウコクショ</t>
    </rPh>
    <rPh sb="10" eb="11">
      <t>ヨウ</t>
    </rPh>
    <phoneticPr fontId="4"/>
  </si>
  <si>
    <t>担当者　役職・氏名</t>
    <rPh sb="0" eb="2">
      <t>タントウ</t>
    </rPh>
    <rPh sb="2" eb="3">
      <t>シャ</t>
    </rPh>
    <rPh sb="4" eb="6">
      <t>ヤクショク</t>
    </rPh>
    <rPh sb="7" eb="9">
      <t>シメイ</t>
    </rPh>
    <phoneticPr fontId="3"/>
  </si>
  <si>
    <t xml:space="preserve">(1)大会要項・組合せ等発送料。ただし大会要項・組合せ等はTeamJBAを活用・HPに掲載等で、資料の郵送料等経費削減を図る。
(2)活動に伴うインターネット接続費やシステム利用代金等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phoneticPr fontId="2"/>
  </si>
  <si>
    <t>2024.2.23現在</t>
    <rPh sb="9" eb="11">
      <t>ゲンザイ</t>
    </rPh>
    <phoneticPr fontId="4"/>
  </si>
  <si>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</si>
  <si>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①チームの表彰物購入／レプリカ・優勝カップ・楯購入代等）
②選手(個人賞)への表彰物購入／メダル・トロフィー代等）</t>
    <phoneticPr fontId="2"/>
  </si>
  <si>
    <t>実施方法・
      規模等：</t>
    <phoneticPr fontId="3"/>
  </si>
  <si>
    <t>【総務委員会】</t>
    <rPh sb="1" eb="3">
      <t>ソウム</t>
    </rPh>
    <rPh sb="3" eb="6">
      <t>イインカイ</t>
    </rPh>
    <phoneticPr fontId="2"/>
  </si>
  <si>
    <t>【補足事項】　※記入例参照
(1)
(2)
(3)</t>
    <phoneticPr fontId="2"/>
  </si>
  <si>
    <t>【DC U13-15】</t>
    <phoneticPr fontId="2"/>
  </si>
  <si>
    <t>000-0000-0000</t>
    <phoneticPr fontId="2"/>
  </si>
  <si>
    <t>実行委員会</t>
    <rPh sb="0" eb="5">
      <t>ジッコウイインカイ</t>
    </rPh>
    <phoneticPr fontId="2"/>
  </si>
  <si>
    <t>抽選会</t>
    <rPh sb="0" eb="3">
      <t>チュウセンカイ</t>
    </rPh>
    <phoneticPr fontId="2"/>
  </si>
  <si>
    <t>代表者会議</t>
    <rPh sb="0" eb="5">
      <t>ダイヒョウシャカイギ</t>
    </rPh>
    <phoneticPr fontId="2"/>
  </si>
  <si>
    <t>aaa</t>
    <phoneticPr fontId="2"/>
  </si>
  <si>
    <t>bbb</t>
    <phoneticPr fontId="2"/>
  </si>
  <si>
    <t>1.キッズ関連事業 ① キッズサポーター養成講習会</t>
    <rPh sb="5" eb="7">
      <t>カンレン</t>
    </rPh>
    <rPh sb="7" eb="9">
      <t>ジギョウ</t>
    </rPh>
    <phoneticPr fontId="78"/>
  </si>
  <si>
    <t>1.キッズ関連事業 ② キッズ対象活動事業（イベント）</t>
    <phoneticPr fontId="4"/>
  </si>
  <si>
    <t>2.登録推進事業 ① 一般カテゴリー（Ⅱ種）対象活動事業（イベント）</t>
    <phoneticPr fontId="4"/>
  </si>
  <si>
    <t>2.登録推進事業 ② オープンコートでの利用に関する運営</t>
    <phoneticPr fontId="4"/>
  </si>
  <si>
    <t>2.登録推進事業 ③ その他登録推進事業</t>
    <phoneticPr fontId="4"/>
  </si>
  <si>
    <t>2.登録推進事業 ④ 市区町村協会との連携</t>
    <phoneticPr fontId="4"/>
  </si>
  <si>
    <t>3.コンプライアンス関連事業 ① 暴言・暴力等撲滅に向けた対応支援</t>
    <rPh sb="10" eb="14">
      <t>カンレンジギョウ</t>
    </rPh>
    <phoneticPr fontId="4"/>
  </si>
  <si>
    <t>3.コンプライアンス関連事業 ② 裁定・規律案件における対応支援</t>
    <phoneticPr fontId="4"/>
  </si>
  <si>
    <t>4.中学校運動部活動地域移行に向けての活動 ① 中学校運動部活動地域移行に向けての活動支援</t>
    <rPh sb="2" eb="5">
      <t>チュウガッコウ</t>
    </rPh>
    <rPh sb="5" eb="10">
      <t>ウンドウブカツドウ</t>
    </rPh>
    <rPh sb="10" eb="12">
      <t>チイキ</t>
    </rPh>
    <rPh sb="12" eb="14">
      <t>イコウ</t>
    </rPh>
    <rPh sb="15" eb="16">
      <t>ム</t>
    </rPh>
    <rPh sb="19" eb="21">
      <t>カツドウ</t>
    </rPh>
    <phoneticPr fontId="4"/>
  </si>
  <si>
    <t>5.情報発信 ① HPやSNS等の開発・運用の支援</t>
    <rPh sb="2" eb="6">
      <t>ジョウホウハッシン</t>
    </rPh>
    <phoneticPr fontId="4"/>
  </si>
  <si>
    <t>6.事業</t>
    <rPh sb="2" eb="4">
      <t>ジギョウ</t>
    </rPh>
    <phoneticPr fontId="2"/>
  </si>
  <si>
    <t>部署名</t>
    <rPh sb="0" eb="3">
      <t>ブショメイ</t>
    </rPh>
    <phoneticPr fontId="2"/>
  </si>
  <si>
    <t>財務部</t>
    <rPh sb="0" eb="3">
      <t>ザイムブ</t>
    </rPh>
    <phoneticPr fontId="4"/>
  </si>
  <si>
    <t>法務部</t>
    <rPh sb="0" eb="3">
      <t>ホウムブ</t>
    </rPh>
    <phoneticPr fontId="4"/>
  </si>
  <si>
    <t>JPBL/WJBL部</t>
    <rPh sb="9" eb="10">
      <t>ブ</t>
    </rPh>
    <phoneticPr fontId="4"/>
  </si>
  <si>
    <t>国スポ部</t>
    <rPh sb="0" eb="1">
      <t>クニ</t>
    </rPh>
    <rPh sb="3" eb="4">
      <t>ブ</t>
    </rPh>
    <phoneticPr fontId="4"/>
  </si>
  <si>
    <t>登録推進部</t>
    <rPh sb="0" eb="5">
      <t>トウロクスイシンブ</t>
    </rPh>
    <phoneticPr fontId="4"/>
  </si>
  <si>
    <t>総務委員会</t>
    <rPh sb="0" eb="5">
      <t>ソウムイインカイ</t>
    </rPh>
    <phoneticPr fontId="4"/>
  </si>
  <si>
    <t>競技会委員会</t>
    <rPh sb="0" eb="3">
      <t>キョウギカイ</t>
    </rPh>
    <rPh sb="3" eb="6">
      <t>イインカイ</t>
    </rPh>
    <phoneticPr fontId="4"/>
  </si>
  <si>
    <t>強化・育成委員会</t>
    <rPh sb="0" eb="2">
      <t>キョウカ</t>
    </rPh>
    <rPh sb="3" eb="5">
      <t>イクセイ</t>
    </rPh>
    <rPh sb="5" eb="8">
      <t>イインカイ</t>
    </rPh>
    <phoneticPr fontId="4"/>
  </si>
  <si>
    <t>審判委員会</t>
    <rPh sb="0" eb="5">
      <t>シンパンイインカイ</t>
    </rPh>
    <phoneticPr fontId="4"/>
  </si>
  <si>
    <t>普及委員会</t>
    <rPh sb="0" eb="5">
      <t>フキュウイインカイ</t>
    </rPh>
    <phoneticPr fontId="4"/>
  </si>
  <si>
    <t>スポーツ医科学委員会</t>
    <rPh sb="4" eb="7">
      <t>イカガク</t>
    </rPh>
    <rPh sb="7" eb="10">
      <t>イインカイ</t>
    </rPh>
    <phoneticPr fontId="4"/>
  </si>
  <si>
    <t>広報委員会</t>
    <rPh sb="0" eb="2">
      <t>コウホウ</t>
    </rPh>
    <rPh sb="2" eb="5">
      <t>イインカイ</t>
    </rPh>
    <phoneticPr fontId="4"/>
  </si>
  <si>
    <t>3X3委員会</t>
    <rPh sb="3" eb="6">
      <t>イインカイ</t>
    </rPh>
    <phoneticPr fontId="4"/>
  </si>
  <si>
    <t>U12部会</t>
    <rPh sb="3" eb="5">
      <t>ブカイ</t>
    </rPh>
    <phoneticPr fontId="4"/>
  </si>
  <si>
    <t>U15部会</t>
    <rPh sb="3" eb="5">
      <t>ブカイ</t>
    </rPh>
    <phoneticPr fontId="4"/>
  </si>
  <si>
    <t>U18部会</t>
    <rPh sb="3" eb="5">
      <t>ブカイ</t>
    </rPh>
    <phoneticPr fontId="4"/>
  </si>
  <si>
    <t>社会人部会</t>
    <rPh sb="0" eb="3">
      <t>シャカイジン</t>
    </rPh>
    <rPh sb="3" eb="5">
      <t>ブカイ</t>
    </rPh>
    <phoneticPr fontId="4"/>
  </si>
  <si>
    <t>事務局</t>
    <rPh sb="0" eb="3">
      <t>ジムキョク</t>
    </rPh>
    <phoneticPr fontId="4"/>
  </si>
  <si>
    <t>2024年度</t>
    <rPh sb="4" eb="6">
      <t>ネンド</t>
    </rPh>
    <phoneticPr fontId="2"/>
  </si>
  <si>
    <r>
      <t xml:space="preserve">活動報告書
</t>
    </r>
    <r>
      <rPr>
        <sz val="12"/>
        <color theme="1"/>
        <rFont val="Meiryo UI"/>
        <family val="3"/>
        <charset val="128"/>
      </rPr>
      <t>〔HBA用〕</t>
    </r>
    <rPh sb="0" eb="2">
      <t>カツドウ</t>
    </rPh>
    <rPh sb="2" eb="4">
      <t>ホウコク</t>
    </rPh>
    <rPh sb="4" eb="5">
      <t>ショ</t>
    </rPh>
    <rPh sb="10" eb="11">
      <t>ヨウ</t>
    </rPh>
    <phoneticPr fontId="3"/>
  </si>
  <si>
    <r>
      <t xml:space="preserve">活動報告書
</t>
    </r>
    <r>
      <rPr>
        <sz val="12"/>
        <color theme="1"/>
        <rFont val="Meiryo UI"/>
        <family val="3"/>
        <charset val="128"/>
      </rPr>
      <t>〔HBA用〕</t>
    </r>
    <rPh sb="0" eb="2">
      <t>カツドウ</t>
    </rPh>
    <rPh sb="2" eb="4">
      <t>ホウコク</t>
    </rPh>
    <rPh sb="4" eb="5">
      <t>ショ</t>
    </rPh>
    <phoneticPr fontId="3"/>
  </si>
  <si>
    <t>（一財）北海道バスケットボール協会</t>
    <rPh sb="1" eb="3">
      <t>イチザイ</t>
    </rPh>
    <rPh sb="4" eb="7">
      <t>ホッカイドウ</t>
    </rPh>
    <rPh sb="15" eb="17">
      <t>キョウカイ</t>
    </rPh>
    <phoneticPr fontId="2"/>
  </si>
  <si>
    <t>総務委員会</t>
    <rPh sb="0" eb="5">
      <t>ソウムイインカイ</t>
    </rPh>
    <phoneticPr fontId="2"/>
  </si>
  <si>
    <t>【総務委員会】</t>
    <rPh sb="1" eb="6">
      <t>ソウムイインカイ</t>
    </rPh>
    <phoneticPr fontId="2"/>
  </si>
  <si>
    <t>6.事業</t>
    <rPh sb="2" eb="4">
      <t>ジギョウ</t>
    </rPh>
    <phoneticPr fontId="2"/>
  </si>
  <si>
    <t>総合会計グループ　GL　坂野路彦</t>
    <rPh sb="0" eb="2">
      <t>ソウゴウ</t>
    </rPh>
    <rPh sb="2" eb="4">
      <t>カイケイ</t>
    </rPh>
    <rPh sb="12" eb="14">
      <t>サカノ</t>
    </rPh>
    <rPh sb="14" eb="15">
      <t>ミチ</t>
    </rPh>
    <rPh sb="15" eb="16">
      <t>ビコ</t>
    </rPh>
    <phoneticPr fontId="2"/>
  </si>
  <si>
    <t>TeamJBA登録チーム</t>
    <rPh sb="7" eb="9">
      <t>トウロク</t>
    </rPh>
    <phoneticPr fontId="2"/>
  </si>
  <si>
    <t>①トーナメント方式  ②参加チーム数：56チーム（男子B24、男子C32） ③人数：840名（15名×56チーム）
④試合数：54試合（男子B23試合、男子C31試合）  ⑤必要審判数：122名（決勝、準決勝、準々決勝は3P）</t>
    <phoneticPr fontId="2"/>
  </si>
  <si>
    <t>切手代</t>
    <phoneticPr fontId="2"/>
  </si>
  <si>
    <t>FAX代</t>
    <phoneticPr fontId="2"/>
  </si>
  <si>
    <t>ﾗｲﾝﾃｰﾌﾟ代</t>
    <phoneticPr fontId="2"/>
  </si>
  <si>
    <t>プログラム印刷代</t>
    <phoneticPr fontId="2"/>
  </si>
  <si>
    <t>Proコピー代</t>
    <phoneticPr fontId="2"/>
  </si>
  <si>
    <t>〇〇総合体育館</t>
    <phoneticPr fontId="2"/>
  </si>
  <si>
    <t>審判謝礼</t>
    <phoneticPr fontId="2"/>
  </si>
  <si>
    <t>コート設営費</t>
    <phoneticPr fontId="2"/>
  </si>
  <si>
    <t>TO謝礼</t>
    <phoneticPr fontId="2"/>
  </si>
  <si>
    <t>PT謝礼</t>
    <phoneticPr fontId="2"/>
  </si>
  <si>
    <t>〇〇高校使用</t>
    <phoneticPr fontId="2"/>
  </si>
  <si>
    <t>⑨</t>
    <phoneticPr fontId="2"/>
  </si>
  <si>
    <t>⑩</t>
    <phoneticPr fontId="2"/>
  </si>
  <si>
    <t>⑫</t>
    <phoneticPr fontId="2"/>
  </si>
  <si>
    <t>振込手数料</t>
    <phoneticPr fontId="2"/>
  </si>
  <si>
    <t>2日目</t>
    <rPh sb="1" eb="3">
      <t>ニチメ</t>
    </rPh>
    <phoneticPr fontId="2"/>
  </si>
  <si>
    <t>3日目</t>
    <rPh sb="1" eb="3">
      <t>ニチメ</t>
    </rPh>
    <phoneticPr fontId="2"/>
  </si>
  <si>
    <t>茶菓代</t>
    <phoneticPr fontId="2"/>
  </si>
  <si>
    <t>総合会計グループ　GL　坂野路彦</t>
    <rPh sb="0" eb="2">
      <t>ソウゴウ</t>
    </rPh>
    <rPh sb="2" eb="4">
      <t>カイケイ</t>
    </rPh>
    <rPh sb="12" eb="14">
      <t>サカノ</t>
    </rPh>
    <rPh sb="14" eb="15">
      <t>ミチ</t>
    </rPh>
    <rPh sb="15" eb="16">
      <t>ビコ</t>
    </rPh>
    <phoneticPr fontId="2"/>
  </si>
  <si>
    <t>計</t>
    <phoneticPr fontId="2"/>
  </si>
  <si>
    <t>1日目</t>
    <rPh sb="1" eb="3">
      <t>ニチメ</t>
    </rPh>
    <phoneticPr fontId="2"/>
  </si>
  <si>
    <t>稼働役員（上限800円）</t>
    <rPh sb="0" eb="2">
      <t>カドウ</t>
    </rPh>
    <rPh sb="2" eb="4">
      <t>ヤクイン</t>
    </rPh>
    <rPh sb="5" eb="7">
      <t>ジョウゲン</t>
    </rPh>
    <rPh sb="10" eb="11">
      <t>エン</t>
    </rPh>
    <phoneticPr fontId="2"/>
  </si>
  <si>
    <t>稼働役員</t>
    <phoneticPr fontId="2"/>
  </si>
  <si>
    <t>計</t>
    <phoneticPr fontId="2"/>
  </si>
  <si>
    <t>稼働役員交通費（円/人）</t>
    <phoneticPr fontId="2"/>
  </si>
  <si>
    <t>稼働人数</t>
    <rPh sb="0" eb="2">
      <t>カドウ</t>
    </rPh>
    <rPh sb="2" eb="3">
      <t>ニン</t>
    </rPh>
    <rPh sb="3" eb="4">
      <t>スウ</t>
    </rPh>
    <phoneticPr fontId="2"/>
  </si>
  <si>
    <t>出席人数</t>
    <rPh sb="0" eb="2">
      <t>シュッセキ</t>
    </rPh>
    <rPh sb="2" eb="4">
      <t>ニンズウ</t>
    </rPh>
    <rPh sb="3" eb="4">
      <t>スウ</t>
    </rPh>
    <phoneticPr fontId="2"/>
  </si>
  <si>
    <t>出席者交通費（円/人）</t>
    <rPh sb="0" eb="3">
      <t>シュッセキシャ</t>
    </rPh>
    <rPh sb="3" eb="6">
      <t>コウツウヒ</t>
    </rPh>
    <phoneticPr fontId="2"/>
  </si>
  <si>
    <t>出席人数等</t>
    <rPh sb="0" eb="2">
      <t>シュッセキ</t>
    </rPh>
    <rPh sb="2" eb="4">
      <t>ニンズウ</t>
    </rPh>
    <rPh sb="4" eb="5">
      <t>トウ</t>
    </rPh>
    <phoneticPr fontId="2"/>
  </si>
  <si>
    <t>大会日程</t>
    <phoneticPr fontId="2"/>
  </si>
  <si>
    <r>
      <t>審判員交通費（円/人）</t>
    </r>
    <r>
      <rPr>
        <sz val="11"/>
        <color theme="1"/>
        <rFont val="Tahoma"/>
        <family val="3"/>
        <charset val="1"/>
      </rPr>
      <t>‗</t>
    </r>
    <r>
      <rPr>
        <sz val="11"/>
        <color theme="1"/>
        <rFont val="HGPｺﾞｼｯｸE"/>
        <family val="3"/>
        <charset val="128"/>
      </rPr>
      <t>60％　　　（講習会</t>
    </r>
    <r>
      <rPr>
        <sz val="11"/>
        <color theme="1"/>
        <rFont val="Tahoma"/>
        <family val="3"/>
        <charset val="1"/>
      </rPr>
      <t>‗</t>
    </r>
    <r>
      <rPr>
        <sz val="11"/>
        <color theme="1"/>
        <rFont val="HGPｺﾞｼｯｸE"/>
        <family val="3"/>
        <charset val="128"/>
      </rPr>
      <t>30％）</t>
    </r>
    <rPh sb="0" eb="3">
      <t>シンパンイン</t>
    </rPh>
    <rPh sb="3" eb="6">
      <t>コウツウヒ</t>
    </rPh>
    <rPh sb="18" eb="21">
      <t>コウシュウカイ</t>
    </rPh>
    <phoneticPr fontId="2"/>
  </si>
  <si>
    <t>札幌宿泊</t>
    <phoneticPr fontId="2"/>
  </si>
  <si>
    <t>道内（札幌以外）宿泊</t>
    <phoneticPr fontId="2"/>
  </si>
  <si>
    <t>審判員宿泊費</t>
    <phoneticPr fontId="2"/>
  </si>
  <si>
    <t>計</t>
    <rPh sb="0" eb="1">
      <t>ケイ</t>
    </rPh>
    <phoneticPr fontId="2"/>
  </si>
  <si>
    <t>審判員　1日目</t>
    <rPh sb="0" eb="3">
      <t>シンパンイン</t>
    </rPh>
    <rPh sb="5" eb="7">
      <t>ニチメ</t>
    </rPh>
    <phoneticPr fontId="2"/>
  </si>
  <si>
    <t>役員　　 1日目</t>
    <rPh sb="0" eb="2">
      <t>ヤクイン</t>
    </rPh>
    <rPh sb="6" eb="8">
      <t>ニチメ</t>
    </rPh>
    <phoneticPr fontId="2"/>
  </si>
  <si>
    <t>2日目</t>
    <phoneticPr fontId="2"/>
  </si>
  <si>
    <t>3日目</t>
    <phoneticPr fontId="2"/>
  </si>
  <si>
    <t>4日目</t>
    <phoneticPr fontId="2"/>
  </si>
  <si>
    <t>⑤</t>
    <phoneticPr fontId="2"/>
  </si>
  <si>
    <t>⑥</t>
    <phoneticPr fontId="2"/>
  </si>
  <si>
    <t>B・Cクラス戦</t>
    <rPh sb="6" eb="7">
      <t>セン</t>
    </rPh>
    <phoneticPr fontId="2"/>
  </si>
  <si>
    <t>○○総合体育館、○○アリーナ、○○高校、△△高校</t>
    <rPh sb="2" eb="7">
      <t>ソウゴウタイイクカン</t>
    </rPh>
    <rPh sb="17" eb="19">
      <t>コウコウ</t>
    </rPh>
    <rPh sb="22" eb="24">
      <t>コウコウ</t>
    </rPh>
    <phoneticPr fontId="2"/>
  </si>
  <si>
    <t>△△高校使用</t>
    <phoneticPr fontId="2"/>
  </si>
  <si>
    <t>第○○回　道民大会　B・Cクラス</t>
    <rPh sb="0" eb="1">
      <t>ダイ</t>
    </rPh>
    <rPh sb="3" eb="4">
      <t>カイ</t>
    </rPh>
    <rPh sb="5" eb="7">
      <t>ドウミン</t>
    </rPh>
    <rPh sb="7" eb="9">
      <t>タイカイ</t>
    </rPh>
    <phoneticPr fontId="2"/>
  </si>
  <si>
    <t>【補足事項】
(1)各種会議参加者（12名）：①競技会委員会(2名)　②総務委員会(2名)　③強化・育成委員会(2名)　④広報委員会(1名)　⑤審判委員会(1名)　⑥事務局長(1名)　⑦社会人部会(1名)　⑧開催地区（2名）
(2)HBA派遣役員（8名）：①競技会委員会(2名)　②総務委員会(2名)　③強化・育成委員会(2名)　④広報委員会(1名)　⑤審判委員会(1名)　</t>
    <rPh sb="10" eb="12">
      <t>カクシュ</t>
    </rPh>
    <rPh sb="14" eb="16">
      <t>サンカ</t>
    </rPh>
    <rPh sb="16" eb="17">
      <t>シャ</t>
    </rPh>
    <rPh sb="20" eb="21">
      <t>メイ</t>
    </rPh>
    <rPh sb="104" eb="108">
      <t>カイサイチク</t>
    </rPh>
    <rPh sb="110" eb="111">
      <t>メイ</t>
    </rPh>
    <rPh sb="120" eb="122">
      <t>ハケン</t>
    </rPh>
    <rPh sb="122" eb="124">
      <t>ヤクイン</t>
    </rPh>
    <rPh sb="126" eb="127">
      <t>メイ</t>
    </rPh>
    <phoneticPr fontId="2"/>
  </si>
  <si>
    <t>2024年2月日</t>
    <rPh sb="4" eb="5">
      <t>ネン</t>
    </rPh>
    <rPh sb="6" eb="8">
      <t>ツキヒ</t>
    </rPh>
    <phoneticPr fontId="2"/>
  </si>
  <si>
    <t>大会1日目</t>
    <rPh sb="0" eb="2">
      <t>タイカイ</t>
    </rPh>
    <rPh sb="3" eb="4">
      <t>ニチ</t>
    </rPh>
    <rPh sb="4" eb="5">
      <t>メ</t>
    </rPh>
    <phoneticPr fontId="2"/>
  </si>
  <si>
    <t>大会2日目</t>
    <rPh sb="0" eb="2">
      <t>タイカイ</t>
    </rPh>
    <rPh sb="3" eb="4">
      <t>ニチ</t>
    </rPh>
    <rPh sb="4" eb="5">
      <t>メ</t>
    </rPh>
    <phoneticPr fontId="2"/>
  </si>
  <si>
    <t xml:space="preserve">
表彰（優勝、準優勝、3位のチーム）及び個人賞（最優秀、敢闘、優秀）を発表する。
表彰　男子A　優勝   ： 
　　　　　　  準優勝： 
　　　　　　  ３位   ： 
　　　女子　優勝   ： 
　　　　　　準優勝： 
　　　　　　３位   ： 
個人賞　男子A　最優秀賞： 
                       敢闘賞　： 
                       優秀賞　： 
　　　　女子　最優秀賞： 
　　　　　　　敢闘賞　： 
　　　　　　　優秀賞　： </t>
    <phoneticPr fontId="2"/>
  </si>
  <si>
    <t xml:space="preserve">大会１日目　○コート
大会２日目　○コート
大会３日目　 〇コート
参加チーム数
男子　 チーム
女子　 チーム
</t>
    <rPh sb="0" eb="2">
      <t>タイカイ</t>
    </rPh>
    <rPh sb="3" eb="4">
      <t>ニチ</t>
    </rPh>
    <rPh sb="4" eb="5">
      <t>メ</t>
    </rPh>
    <rPh sb="11" eb="13">
      <t>タイカイ</t>
    </rPh>
    <rPh sb="14" eb="16">
      <t>カメ</t>
    </rPh>
    <rPh sb="22" eb="24">
      <t>タイカイ</t>
    </rPh>
    <rPh sb="25" eb="27">
      <t>カメ</t>
    </rPh>
    <rPh sb="50" eb="52">
      <t>ジョシ</t>
    </rPh>
    <phoneticPr fontId="2"/>
  </si>
  <si>
    <t>時間　　　：　　　～　　　：</t>
    <rPh sb="0" eb="2">
      <t>ジカン</t>
    </rPh>
    <phoneticPr fontId="2"/>
  </si>
  <si>
    <t>スタッフ名</t>
    <rPh sb="4" eb="5">
      <t>メイ</t>
    </rPh>
    <phoneticPr fontId="2"/>
  </si>
  <si>
    <t>活動の成果</t>
    <phoneticPr fontId="3"/>
  </si>
  <si>
    <t>①参加スタッフ　</t>
    <rPh sb="1" eb="3">
      <t>サンカ</t>
    </rPh>
    <phoneticPr fontId="2"/>
  </si>
  <si>
    <t>男子</t>
    <rPh sb="0" eb="2">
      <t>ダンシ</t>
    </rPh>
    <phoneticPr fontId="2"/>
  </si>
  <si>
    <t>人</t>
    <rPh sb="0" eb="1">
      <t>ニン</t>
    </rPh>
    <phoneticPr fontId="2"/>
  </si>
  <si>
    <t>女子</t>
    <rPh sb="0" eb="2">
      <t>ジョシ</t>
    </rPh>
    <phoneticPr fontId="2"/>
  </si>
  <si>
    <t>合計</t>
    <rPh sb="0" eb="2">
      <t>ゴウケイ</t>
    </rPh>
    <phoneticPr fontId="2"/>
  </si>
  <si>
    <t xml:space="preserve"> ②参加選手　</t>
    <rPh sb="2" eb="4">
      <t>サンカ</t>
    </rPh>
    <rPh sb="4" eb="6">
      <t>センシュ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</si>
</sst>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
    <numFmt numFmtId="177" formatCode="[$-F800]dddd\,\ mmmm\ dd\,\ yyyy"/>
    <numFmt numFmtId="178" formatCode="yyyy&quot;年&quot;m&quot;月&quot;d&quot;日&quot;;;"/>
    <numFmt numFmtId="179" formatCode="#,##0.0;[Red]\-#,##0.0"/>
    <numFmt numFmtId="180" formatCode="yyyy&quot;年&quot;m&quot;月&quot;d&quot;日&quot;;@"/>
  </numFmts>
  <fonts count="8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b/>
      <sz val="12"/>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6"/>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sz val="8"/>
      <color theme="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u/>
      <sz val="11"/>
      <color theme="10"/>
      <name val="Meiryo UI"/>
      <family val="3"/>
      <charset val="128"/>
    </font>
    <font>
      <i/>
      <sz val="11"/>
      <color theme="1"/>
      <name val="Meiryo UI"/>
      <family val="3"/>
      <charset val="128"/>
    </font>
    <font>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6"/>
      <color rgb="FFFF0000"/>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sz val="9"/>
      <name val="ＭＳ 明朝"/>
      <family val="1"/>
      <charset val="128"/>
    </font>
    <font>
      <b/>
      <sz val="9"/>
      <color indexed="10"/>
      <name val="MS P ゴシック"/>
      <family val="3"/>
      <charset val="128"/>
    </font>
    <font>
      <sz val="10"/>
      <color theme="1"/>
      <name val="HGｺﾞｼｯｸM"/>
      <family val="3"/>
      <charset val="128"/>
    </font>
    <font>
      <sz val="11"/>
      <color theme="1"/>
      <name val="HGｺﾞｼｯｸM"/>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b/>
      <sz val="12"/>
      <color theme="1"/>
      <name val="Meiryo UI"/>
      <family val="3"/>
      <charset val="128"/>
    </font>
    <font>
      <sz val="10"/>
      <name val="HGPｺﾞｼｯｸE"/>
      <family val="3"/>
      <charset val="128"/>
    </font>
    <font>
      <sz val="10"/>
      <color rgb="FF0000FF"/>
      <name val="HGPｺﾞｼｯｸE"/>
      <family val="3"/>
      <charset val="128"/>
    </font>
    <font>
      <sz val="10"/>
      <color rgb="FF0000FF"/>
      <name val="Meiryo UI"/>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1"/>
      <color rgb="FFFFFFFF"/>
      <name val="ＭＳ Ｐゴシック"/>
      <family val="3"/>
      <charset val="128"/>
      <scheme val="minor"/>
    </font>
    <font>
      <sz val="14"/>
      <color rgb="FFFF0000"/>
      <name val="Meiryo UI"/>
      <family val="3"/>
      <charset val="128"/>
    </font>
    <font>
      <b/>
      <sz val="12"/>
      <color rgb="FF7030A0"/>
      <name val="Meiryo UI"/>
      <family val="3"/>
      <charset val="128"/>
    </font>
    <font>
      <sz val="11"/>
      <color theme="1"/>
      <name val="AR P丸ゴシック体M"/>
      <family val="2"/>
      <charset val="128"/>
    </font>
    <font>
      <sz val="6"/>
      <name val="AR P丸ゴシック体M"/>
      <family val="2"/>
      <charset val="128"/>
    </font>
    <font>
      <sz val="10"/>
      <color theme="0" tint="-0.249977111117893"/>
      <name val="Meiryo UI"/>
      <family val="3"/>
      <charset val="128"/>
    </font>
    <font>
      <sz val="11"/>
      <color theme="0" tint="-0.249977111117893"/>
      <name val="Meiryo UI"/>
      <family val="3"/>
      <charset val="128"/>
    </font>
    <font>
      <sz val="11"/>
      <name val="HGPｺﾞｼｯｸE"/>
      <family val="3"/>
      <charset val="128"/>
    </font>
    <font>
      <sz val="11"/>
      <color theme="1"/>
      <name val="Tahoma"/>
      <family val="3"/>
      <charset val="1"/>
    </font>
    <font>
      <b/>
      <sz val="11"/>
      <color theme="1"/>
      <name val="Meiryo UI"/>
      <family val="3"/>
      <charset val="128"/>
    </font>
    <font>
      <sz val="10"/>
      <color theme="4" tint="0.79998168889431442"/>
      <name val="Meiryo UI"/>
      <family val="3"/>
      <charset val="128"/>
    </font>
  </fonts>
  <fills count="22">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tint="-0.499984740745262"/>
        <bgColor indexed="64"/>
      </patternFill>
    </fill>
    <fill>
      <patternFill patternType="solid">
        <fgColor theme="5" tint="0.79998168889431442"/>
        <bgColor indexed="64"/>
      </patternFill>
    </fill>
  </fills>
  <borders count="142">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dashed">
        <color indexed="64"/>
      </bottom>
      <diagonal/>
    </border>
    <border>
      <left/>
      <right style="dotted">
        <color indexed="64"/>
      </right>
      <top/>
      <bottom style="dashed">
        <color indexed="64"/>
      </bottom>
      <diagonal/>
    </border>
    <border>
      <left/>
      <right style="dashed">
        <color indexed="64"/>
      </right>
      <top style="medium">
        <color indexed="64"/>
      </top>
      <bottom/>
      <diagonal/>
    </border>
    <border diagonalDown="1">
      <left style="dotted">
        <color indexed="64"/>
      </left>
      <right/>
      <top style="medium">
        <color indexed="64"/>
      </top>
      <bottom/>
      <diagonal style="dotted">
        <color indexed="64"/>
      </diagonal>
    </border>
    <border diagonalDown="1">
      <left/>
      <right/>
      <top style="medium">
        <color indexed="64"/>
      </top>
      <bottom/>
      <diagonal style="dotted">
        <color indexed="64"/>
      </diagonal>
    </border>
    <border diagonalDown="1">
      <left/>
      <right style="medium">
        <color indexed="64"/>
      </right>
      <top style="medium">
        <color indexed="64"/>
      </top>
      <bottom/>
      <diagonal style="dotted">
        <color indexed="64"/>
      </diagonal>
    </border>
    <border diagonalDown="1">
      <left style="dotted">
        <color indexed="64"/>
      </left>
      <right/>
      <top/>
      <bottom/>
      <diagonal style="dotted">
        <color indexed="64"/>
      </diagonal>
    </border>
    <border diagonalDown="1">
      <left/>
      <right/>
      <top/>
      <bottom/>
      <diagonal style="dotted">
        <color indexed="64"/>
      </diagonal>
    </border>
    <border diagonalDown="1">
      <left/>
      <right style="medium">
        <color indexed="64"/>
      </right>
      <top/>
      <bottom/>
      <diagonal style="dotted">
        <color indexed="64"/>
      </diagonal>
    </border>
    <border diagonalDown="1">
      <left style="dotted">
        <color indexed="64"/>
      </left>
      <right/>
      <top/>
      <bottom style="dashed">
        <color indexed="64"/>
      </bottom>
      <diagonal style="dotted">
        <color indexed="64"/>
      </diagonal>
    </border>
    <border diagonalDown="1">
      <left/>
      <right/>
      <top/>
      <bottom style="dashed">
        <color indexed="64"/>
      </bottom>
      <diagonal style="dotted">
        <color indexed="64"/>
      </diagonal>
    </border>
    <border diagonalDown="1">
      <left/>
      <right style="medium">
        <color indexed="64"/>
      </right>
      <top/>
      <bottom style="dashed">
        <color indexed="64"/>
      </bottom>
      <diagonal style="dotted">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Down="1">
      <left/>
      <right/>
      <top/>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style="dashed">
        <color indexed="64"/>
      </top>
      <bottom/>
      <diagonal style="dashed">
        <color indexed="64"/>
      </diagonal>
    </border>
    <border diagonalDown="1">
      <left/>
      <right/>
      <top style="dashed">
        <color indexed="64"/>
      </top>
      <bottom/>
      <diagonal style="dashed">
        <color indexed="64"/>
      </diagonal>
    </border>
    <border diagonalDown="1">
      <left/>
      <right style="medium">
        <color indexed="64"/>
      </right>
      <top style="dashed">
        <color indexed="64"/>
      </top>
      <bottom/>
      <diagonal style="dashed">
        <color indexed="64"/>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diagonalDown="1">
      <left/>
      <right style="medium">
        <color indexed="64"/>
      </right>
      <top/>
      <bottom/>
      <diagonal style="thin">
        <color indexed="64"/>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ck">
        <color rgb="FFFF0000"/>
      </right>
      <top style="thick">
        <color rgb="FFFF0000"/>
      </top>
      <bottom/>
      <diagonal/>
    </border>
    <border>
      <left/>
      <right style="thick">
        <color rgb="FFFF0000"/>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19">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xf numFmtId="0" fontId="77" fillId="0" borderId="0">
      <alignment vertical="center"/>
    </xf>
  </cellStyleXfs>
  <cellXfs count="1103">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20" fillId="6" borderId="0" xfId="15" applyFont="1" applyFill="1" applyAlignment="1">
      <alignment horizontal="center" vertical="center"/>
    </xf>
    <xf numFmtId="38" fontId="11" fillId="0" borderId="0" xfId="2" applyFont="1" applyFill="1" applyBorder="1" applyAlignment="1" applyProtection="1">
      <alignment horizontal="right" vertical="center" wrapText="1"/>
    </xf>
    <xf numFmtId="0" fontId="10" fillId="0" borderId="0" xfId="15" applyFont="1">
      <alignment vertical="center"/>
    </xf>
    <xf numFmtId="38" fontId="11" fillId="0" borderId="3" xfId="1" applyFont="1" applyFill="1" applyBorder="1" applyAlignment="1" applyProtection="1">
      <alignment vertical="center" wrapText="1"/>
    </xf>
    <xf numFmtId="38" fontId="10" fillId="6" borderId="0" xfId="1" applyFont="1" applyFill="1" applyProtection="1">
      <alignment vertical="center"/>
    </xf>
    <xf numFmtId="38" fontId="23" fillId="6" borderId="0" xfId="1" applyFont="1" applyFill="1" applyAlignment="1" applyProtection="1">
      <alignment vertical="center"/>
    </xf>
    <xf numFmtId="38" fontId="10" fillId="6" borderId="0" xfId="1" applyFont="1" applyFill="1" applyAlignment="1" applyProtection="1">
      <alignment vertical="center"/>
    </xf>
    <xf numFmtId="38" fontId="10" fillId="6" borderId="0" xfId="1" applyFont="1" applyFill="1" applyBorder="1" applyProtection="1">
      <alignment vertical="center"/>
    </xf>
    <xf numFmtId="38" fontId="11" fillId="4" borderId="43" xfId="1" applyFont="1" applyFill="1" applyBorder="1" applyProtection="1">
      <alignment vertical="center"/>
    </xf>
    <xf numFmtId="38" fontId="11" fillId="6" borderId="0" xfId="1" applyFont="1" applyFill="1" applyBorder="1" applyAlignment="1" applyProtection="1">
      <alignment horizontal="right" vertical="center"/>
    </xf>
    <xf numFmtId="38" fontId="10" fillId="0" borderId="0" xfId="1" applyFont="1" applyFill="1" applyProtection="1">
      <alignment vertical="center"/>
    </xf>
    <xf numFmtId="38" fontId="11" fillId="0" borderId="2" xfId="1" applyFont="1" applyFill="1" applyBorder="1" applyAlignment="1" applyProtection="1">
      <alignment vertical="center" wrapText="1"/>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8" fillId="0" borderId="0" xfId="15" applyFont="1" applyProtection="1">
      <alignment vertical="center"/>
      <protection locked="0"/>
    </xf>
    <xf numFmtId="0" fontId="18" fillId="0" borderId="0" xfId="15" applyFont="1" applyAlignment="1" applyProtection="1">
      <alignment horizontal="center" vertical="center" wrapText="1"/>
      <protection locked="0"/>
    </xf>
    <xf numFmtId="0" fontId="10" fillId="0" borderId="0" xfId="0" applyFont="1" applyAlignment="1" applyProtection="1">
      <alignment horizontal="right" vertical="center"/>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2" fillId="0" borderId="2" xfId="1" applyFont="1" applyFill="1" applyBorder="1" applyAlignment="1" applyProtection="1">
      <alignment horizontal="right" vertical="center"/>
      <protection locked="0"/>
    </xf>
    <xf numFmtId="38" fontId="25" fillId="3" borderId="1" xfId="2" applyFont="1" applyFill="1" applyBorder="1" applyAlignment="1" applyProtection="1">
      <alignment vertical="center"/>
      <protection locked="0"/>
    </xf>
    <xf numFmtId="0" fontId="17"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8" fillId="7" borderId="4" xfId="15" applyFont="1" applyFill="1" applyBorder="1" applyAlignment="1">
      <alignment horizontal="center" vertical="center"/>
    </xf>
    <xf numFmtId="0" fontId="18" fillId="7" borderId="50" xfId="15" applyFont="1" applyFill="1" applyBorder="1" applyAlignment="1">
      <alignment horizontal="center" vertical="center"/>
    </xf>
    <xf numFmtId="0" fontId="18" fillId="7" borderId="15" xfId="15" applyFont="1" applyFill="1" applyBorder="1" applyAlignment="1">
      <alignment horizontal="center" vertical="center"/>
    </xf>
    <xf numFmtId="0" fontId="18" fillId="0" borderId="48" xfId="15" applyFont="1" applyBorder="1" applyAlignment="1">
      <alignment horizontal="center" vertical="center"/>
    </xf>
    <xf numFmtId="0" fontId="11" fillId="0" borderId="22" xfId="0" applyFont="1" applyBorder="1">
      <alignment vertical="center"/>
    </xf>
    <xf numFmtId="38" fontId="18" fillId="0" borderId="82" xfId="1" applyFont="1" applyFill="1" applyBorder="1" applyProtection="1">
      <alignment vertical="center"/>
    </xf>
    <xf numFmtId="38" fontId="18" fillId="0" borderId="8" xfId="1" applyFont="1" applyFill="1" applyBorder="1" applyProtection="1">
      <alignment vertical="center"/>
    </xf>
    <xf numFmtId="38" fontId="18" fillId="0" borderId="7"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8" fillId="0" borderId="48" xfId="1" applyFont="1" applyFill="1" applyBorder="1" applyProtection="1">
      <alignment vertical="center"/>
    </xf>
    <xf numFmtId="38" fontId="18" fillId="0" borderId="13" xfId="1" applyFont="1" applyFill="1" applyBorder="1" applyProtection="1">
      <alignment vertical="center"/>
    </xf>
    <xf numFmtId="38" fontId="18" fillId="0" borderId="49" xfId="1" applyFont="1" applyFill="1" applyBorder="1" applyProtection="1">
      <alignment vertical="center"/>
    </xf>
    <xf numFmtId="0" fontId="11" fillId="0" borderId="5" xfId="0" applyFont="1" applyBorder="1">
      <alignment vertical="center"/>
    </xf>
    <xf numFmtId="38" fontId="18" fillId="0" borderId="89" xfId="1" applyFont="1" applyFill="1" applyBorder="1" applyProtection="1">
      <alignment vertical="center"/>
    </xf>
    <xf numFmtId="38" fontId="18" fillId="0" borderId="91" xfId="1" applyFont="1" applyFill="1" applyBorder="1" applyProtection="1">
      <alignment vertical="center"/>
    </xf>
    <xf numFmtId="38" fontId="18" fillId="0" borderId="90" xfId="1" applyFont="1" applyFill="1" applyBorder="1" applyProtection="1">
      <alignment vertical="center"/>
    </xf>
    <xf numFmtId="38" fontId="18" fillId="7" borderId="27" xfId="2" applyFont="1" applyFill="1" applyBorder="1" applyProtection="1">
      <alignment vertical="center"/>
    </xf>
    <xf numFmtId="38" fontId="18" fillId="7" borderId="26" xfId="2" applyFont="1" applyFill="1" applyBorder="1" applyProtection="1">
      <alignment vertical="center"/>
    </xf>
    <xf numFmtId="38" fontId="18" fillId="7" borderId="46" xfId="1" applyFont="1" applyFill="1" applyBorder="1" applyProtection="1">
      <alignment vertical="center"/>
    </xf>
    <xf numFmtId="38" fontId="18" fillId="7" borderId="87" xfId="1" applyFont="1" applyFill="1" applyBorder="1" applyProtection="1">
      <alignment vertical="center"/>
    </xf>
    <xf numFmtId="38" fontId="18" fillId="7" borderId="25" xfId="1" applyFont="1" applyFill="1" applyBorder="1" applyProtection="1">
      <alignment vertical="center"/>
    </xf>
    <xf numFmtId="0" fontId="18" fillId="0" borderId="0" xfId="15" applyFont="1">
      <alignment vertical="center"/>
    </xf>
    <xf numFmtId="0" fontId="29" fillId="0" borderId="0" xfId="15" applyFont="1" applyAlignment="1">
      <alignment horizontal="left" vertical="center"/>
    </xf>
    <xf numFmtId="0" fontId="31" fillId="6" borderId="0" xfId="15" applyFont="1" applyFill="1" applyAlignment="1">
      <alignment horizontal="center" vertical="center"/>
    </xf>
    <xf numFmtId="0" fontId="11" fillId="6" borderId="0" xfId="0" applyFont="1" applyFill="1" applyAlignment="1">
      <alignment horizontal="left" vertical="center"/>
    </xf>
    <xf numFmtId="0" fontId="30" fillId="6" borderId="0" xfId="15" applyFont="1" applyFill="1" applyAlignment="1">
      <alignment horizontal="center" vertical="center"/>
    </xf>
    <xf numFmtId="0" fontId="22" fillId="6" borderId="0" xfId="15" applyFont="1" applyFill="1">
      <alignment vertical="center"/>
    </xf>
    <xf numFmtId="0" fontId="22"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2" fillId="0" borderId="13" xfId="1" applyFont="1" applyFill="1" applyBorder="1" applyAlignment="1" applyProtection="1">
      <alignment horizontal="right" vertical="center"/>
      <protection locked="0"/>
    </xf>
    <xf numFmtId="38" fontId="27" fillId="0" borderId="21" xfId="1" applyFont="1" applyBorder="1" applyAlignment="1" applyProtection="1">
      <alignment vertical="center" shrinkToFit="1"/>
    </xf>
    <xf numFmtId="38" fontId="25" fillId="3" borderId="3" xfId="2" applyFont="1" applyFill="1" applyBorder="1" applyAlignment="1" applyProtection="1">
      <alignment vertical="center" shrinkToFit="1"/>
      <protection locked="0"/>
    </xf>
    <xf numFmtId="0" fontId="14" fillId="5" borderId="84" xfId="17" applyFont="1" applyFill="1" applyBorder="1" applyAlignment="1">
      <alignment horizontal="center" vertical="top"/>
    </xf>
    <xf numFmtId="38" fontId="11" fillId="6" borderId="0" xfId="2" applyFont="1" applyFill="1" applyBorder="1" applyAlignment="1" applyProtection="1">
      <alignment horizontal="right" vertical="center" wrapText="1"/>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2" fillId="0" borderId="13" xfId="2" applyFont="1" applyFill="1" applyBorder="1" applyAlignment="1" applyProtection="1">
      <alignment vertical="center" shrinkToFit="1"/>
      <protection locked="0"/>
    </xf>
    <xf numFmtId="38" fontId="22" fillId="0" borderId="2" xfId="2" applyFont="1" applyFill="1" applyBorder="1" applyAlignment="1" applyProtection="1">
      <alignment vertical="center" shrinkToFit="1"/>
      <protection locked="0"/>
    </xf>
    <xf numFmtId="0" fontId="18" fillId="0" borderId="89" xfId="15" applyFont="1" applyBorder="1" applyAlignment="1">
      <alignment horizontal="center" vertical="center"/>
    </xf>
    <xf numFmtId="0" fontId="18" fillId="6" borderId="0" xfId="15" applyFont="1" applyFill="1">
      <alignment vertical="center"/>
    </xf>
    <xf numFmtId="0" fontId="39"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20" fillId="6" borderId="0" xfId="2" applyFont="1" applyFill="1" applyAlignment="1" applyProtection="1">
      <alignment horizontal="center" vertical="center"/>
    </xf>
    <xf numFmtId="0" fontId="21" fillId="6" borderId="0" xfId="15" applyFont="1" applyFill="1" applyAlignment="1">
      <alignment horizontal="left" vertical="center"/>
    </xf>
    <xf numFmtId="0" fontId="22" fillId="7" borderId="52" xfId="15" applyFont="1" applyFill="1" applyBorder="1" applyAlignment="1">
      <alignment horizontal="center" vertical="center"/>
    </xf>
    <xf numFmtId="38" fontId="23" fillId="6" borderId="0" xfId="2" applyFont="1" applyFill="1" applyAlignment="1" applyProtection="1">
      <alignment horizontal="center" vertical="center"/>
    </xf>
    <xf numFmtId="0" fontId="11" fillId="6" borderId="0" xfId="15" applyFont="1" applyFill="1" applyAlignment="1">
      <alignment vertical="center" wrapText="1"/>
    </xf>
    <xf numFmtId="38" fontId="11" fillId="6" borderId="0" xfId="2" applyFont="1" applyFill="1" applyBorder="1" applyAlignment="1" applyProtection="1">
      <alignment vertical="center" wrapText="1"/>
    </xf>
    <xf numFmtId="0" fontId="9" fillId="6" borderId="0" xfId="15" applyFont="1" applyFill="1">
      <alignment vertical="center"/>
    </xf>
    <xf numFmtId="38" fontId="9" fillId="6" borderId="0" xfId="2" applyFont="1" applyFill="1" applyAlignment="1" applyProtection="1">
      <alignment vertical="center"/>
    </xf>
    <xf numFmtId="38" fontId="18" fillId="6" borderId="0" xfId="2" applyFont="1" applyFill="1" applyAlignment="1" applyProtection="1">
      <alignment vertical="center"/>
    </xf>
    <xf numFmtId="0" fontId="42" fillId="6" borderId="0" xfId="15" applyFont="1" applyFill="1">
      <alignment vertical="center"/>
    </xf>
    <xf numFmtId="0" fontId="43" fillId="0" borderId="0" xfId="17" applyFont="1"/>
    <xf numFmtId="0" fontId="22" fillId="0" borderId="0" xfId="17" applyFont="1"/>
    <xf numFmtId="0" fontId="46" fillId="5" borderId="2" xfId="17" applyFont="1" applyFill="1" applyBorder="1" applyAlignment="1">
      <alignment horizontal="center" vertical="center" shrinkToFit="1"/>
    </xf>
    <xf numFmtId="0" fontId="46" fillId="0" borderId="0" xfId="17" applyFont="1" applyAlignment="1">
      <alignment vertical="center" shrinkToFit="1"/>
    </xf>
    <xf numFmtId="0" fontId="46" fillId="0" borderId="0" xfId="17" applyFont="1" applyAlignment="1">
      <alignment shrinkToFit="1"/>
    </xf>
    <xf numFmtId="0" fontId="50" fillId="0" borderId="0" xfId="17" applyFont="1" applyAlignment="1">
      <alignment vertical="top" wrapText="1"/>
    </xf>
    <xf numFmtId="0" fontId="50" fillId="0" borderId="0" xfId="17" applyFont="1" applyAlignment="1">
      <alignment horizontal="left"/>
    </xf>
    <xf numFmtId="0" fontId="50" fillId="0" borderId="0" xfId="17" applyFont="1"/>
    <xf numFmtId="0" fontId="45" fillId="0" borderId="53" xfId="17" applyFont="1" applyBorder="1" applyAlignment="1">
      <alignment horizontal="left" vertical="top" wrapText="1"/>
    </xf>
    <xf numFmtId="0" fontId="45" fillId="0" borderId="0" xfId="17" applyFont="1" applyAlignment="1">
      <alignment horizontal="left" vertical="top" wrapText="1"/>
    </xf>
    <xf numFmtId="0" fontId="45" fillId="0" borderId="54" xfId="17" applyFont="1" applyBorder="1" applyAlignment="1">
      <alignment horizontal="left" vertical="top" wrapText="1"/>
    </xf>
    <xf numFmtId="0" fontId="51" fillId="11" borderId="117" xfId="17" applyFont="1" applyFill="1" applyBorder="1" applyAlignment="1">
      <alignment horizontal="center" vertical="center" textRotation="255"/>
    </xf>
    <xf numFmtId="0" fontId="51" fillId="11" borderId="13" xfId="17" applyFont="1" applyFill="1" applyBorder="1" applyAlignment="1">
      <alignment horizontal="center" vertical="center" textRotation="255"/>
    </xf>
    <xf numFmtId="0" fontId="15" fillId="0" borderId="9" xfId="17" applyFont="1" applyBorder="1"/>
    <xf numFmtId="0" fontId="15" fillId="0" borderId="22" xfId="17" applyFont="1" applyBorder="1"/>
    <xf numFmtId="0" fontId="15" fillId="0" borderId="10" xfId="17" applyFont="1" applyBorder="1"/>
    <xf numFmtId="0" fontId="15" fillId="0" borderId="0" xfId="17" applyFont="1"/>
    <xf numFmtId="0" fontId="50" fillId="0" borderId="0" xfId="17" applyFont="1" applyAlignment="1">
      <alignment horizontal="right"/>
    </xf>
    <xf numFmtId="0" fontId="57" fillId="6" borderId="0" xfId="15" applyFont="1" applyFill="1">
      <alignment vertical="center"/>
    </xf>
    <xf numFmtId="0" fontId="56" fillId="0" borderId="0" xfId="15" applyFont="1">
      <alignment vertical="center"/>
    </xf>
    <xf numFmtId="38" fontId="57" fillId="6" borderId="0" xfId="2" applyFont="1" applyFill="1" applyBorder="1" applyAlignment="1" applyProtection="1">
      <alignment vertical="center"/>
    </xf>
    <xf numFmtId="38" fontId="10" fillId="6" borderId="0" xfId="15" applyNumberFormat="1" applyFont="1" applyFill="1" applyAlignment="1">
      <alignment horizontal="right" vertical="center"/>
    </xf>
    <xf numFmtId="38" fontId="58" fillId="4" borderId="43" xfId="2" applyFont="1" applyFill="1" applyBorder="1" applyAlignment="1" applyProtection="1">
      <alignment horizontal="center" vertical="center" wrapText="1"/>
    </xf>
    <xf numFmtId="0" fontId="59" fillId="6" borderId="0" xfId="15" applyFont="1" applyFill="1">
      <alignment vertical="center"/>
    </xf>
    <xf numFmtId="0" fontId="60" fillId="6" borderId="0" xfId="15" applyFont="1" applyFill="1">
      <alignment vertical="center"/>
    </xf>
    <xf numFmtId="0" fontId="60" fillId="0" borderId="0" xfId="15" applyFont="1">
      <alignment vertical="center"/>
    </xf>
    <xf numFmtId="0" fontId="58" fillId="8" borderId="2" xfId="15" applyFont="1" applyFill="1" applyBorder="1" applyProtection="1">
      <alignment vertical="center"/>
      <protection locked="0"/>
    </xf>
    <xf numFmtId="38" fontId="58" fillId="8" borderId="2" xfId="1" applyFont="1" applyFill="1" applyBorder="1" applyAlignment="1" applyProtection="1">
      <alignment vertical="center"/>
      <protection locked="0"/>
    </xf>
    <xf numFmtId="38" fontId="58" fillId="0" borderId="0" xfId="2" applyFont="1" applyFill="1" applyBorder="1" applyAlignment="1" applyProtection="1">
      <alignment vertical="center"/>
    </xf>
    <xf numFmtId="0" fontId="58" fillId="6" borderId="0" xfId="15" applyFont="1" applyFill="1">
      <alignment vertical="center"/>
    </xf>
    <xf numFmtId="0" fontId="61" fillId="0" borderId="0" xfId="15" applyFont="1" applyAlignment="1">
      <alignment horizontal="center" vertical="center" wrapText="1"/>
    </xf>
    <xf numFmtId="38" fontId="62" fillId="0" borderId="0" xfId="2" applyFont="1" applyFill="1" applyBorder="1" applyAlignment="1" applyProtection="1">
      <alignment horizontal="right" vertical="center" wrapText="1"/>
    </xf>
    <xf numFmtId="38" fontId="62" fillId="6" borderId="0" xfId="2" applyFont="1" applyFill="1" applyBorder="1" applyAlignment="1" applyProtection="1">
      <alignment vertical="center" wrapText="1"/>
    </xf>
    <xf numFmtId="38" fontId="60" fillId="6" borderId="0" xfId="2" applyFont="1" applyFill="1" applyAlignment="1" applyProtection="1">
      <alignment vertical="center"/>
    </xf>
    <xf numFmtId="0" fontId="61" fillId="6" borderId="0" xfId="15" applyFont="1" applyFill="1">
      <alignment vertical="center"/>
    </xf>
    <xf numFmtId="38" fontId="58" fillId="6" borderId="0" xfId="2" applyFont="1" applyFill="1" applyAlignment="1" applyProtection="1">
      <alignment vertical="center" wrapText="1"/>
    </xf>
    <xf numFmtId="0" fontId="58" fillId="0" borderId="0" xfId="15" applyFont="1">
      <alignment vertical="center"/>
    </xf>
    <xf numFmtId="38" fontId="58" fillId="4" borderId="43" xfId="2" applyFont="1" applyFill="1" applyBorder="1" applyAlignment="1" applyProtection="1">
      <alignment vertical="center"/>
    </xf>
    <xf numFmtId="38" fontId="58" fillId="6" borderId="20" xfId="2" applyFont="1" applyFill="1" applyBorder="1" applyAlignment="1" applyProtection="1">
      <alignment vertical="center"/>
    </xf>
    <xf numFmtId="0" fontId="58" fillId="4" borderId="20" xfId="15" applyFont="1" applyFill="1" applyBorder="1" applyAlignment="1">
      <alignment vertical="center" wrapText="1"/>
    </xf>
    <xf numFmtId="0" fontId="58" fillId="4" borderId="0" xfId="15" applyFont="1" applyFill="1" applyAlignment="1">
      <alignment vertical="center" wrapText="1"/>
    </xf>
    <xf numFmtId="0" fontId="58" fillId="4" borderId="27" xfId="15" applyFont="1" applyFill="1" applyBorder="1" applyAlignment="1">
      <alignment vertical="center" wrapText="1"/>
    </xf>
    <xf numFmtId="179" fontId="58" fillId="4" borderId="18" xfId="2" applyNumberFormat="1" applyFont="1" applyFill="1" applyBorder="1" applyAlignment="1" applyProtection="1">
      <alignment horizontal="center" vertical="center" wrapText="1"/>
    </xf>
    <xf numFmtId="40" fontId="58" fillId="4" borderId="42" xfId="2" applyNumberFormat="1" applyFont="1" applyFill="1" applyBorder="1" applyAlignment="1" applyProtection="1">
      <alignment horizontal="center" vertical="center" wrapText="1"/>
    </xf>
    <xf numFmtId="0" fontId="58" fillId="4" borderId="26" xfId="15" applyFont="1" applyFill="1" applyBorder="1" applyAlignment="1">
      <alignment vertical="center" wrapText="1"/>
    </xf>
    <xf numFmtId="38" fontId="58" fillId="8" borderId="47" xfId="1" applyFont="1" applyFill="1" applyBorder="1" applyAlignment="1" applyProtection="1">
      <alignment vertical="center" shrinkToFit="1"/>
      <protection locked="0"/>
    </xf>
    <xf numFmtId="38" fontId="58" fillId="8" borderId="77" xfId="1" applyFont="1" applyFill="1" applyBorder="1" applyAlignment="1" applyProtection="1">
      <alignment vertical="center" shrinkToFit="1"/>
      <protection locked="0"/>
    </xf>
    <xf numFmtId="38" fontId="58" fillId="8" borderId="80" xfId="1" applyFont="1" applyFill="1" applyBorder="1" applyAlignment="1" applyProtection="1">
      <alignment vertical="center" shrinkToFit="1"/>
      <protection locked="0"/>
    </xf>
    <xf numFmtId="38" fontId="58" fillId="0" borderId="0" xfId="2" applyFont="1" applyFill="1" applyBorder="1" applyAlignment="1" applyProtection="1">
      <alignment vertical="center" wrapText="1"/>
    </xf>
    <xf numFmtId="38" fontId="58" fillId="0" borderId="21" xfId="2" applyFont="1" applyFill="1" applyBorder="1" applyAlignment="1" applyProtection="1">
      <alignment vertical="center" wrapText="1"/>
    </xf>
    <xf numFmtId="38" fontId="58" fillId="8" borderId="25" xfId="1" applyFont="1" applyFill="1" applyBorder="1" applyAlignment="1" applyProtection="1">
      <alignment vertical="center" shrinkToFit="1"/>
      <protection locked="0"/>
    </xf>
    <xf numFmtId="38" fontId="58" fillId="12" borderId="45" xfId="2" applyFont="1" applyFill="1" applyBorder="1" applyAlignment="1" applyProtection="1">
      <alignment vertical="center" shrinkToFit="1"/>
      <protection locked="0"/>
    </xf>
    <xf numFmtId="0" fontId="58" fillId="12" borderId="12" xfId="15" applyFont="1" applyFill="1" applyBorder="1" applyAlignment="1" applyProtection="1">
      <alignment horizontal="right" vertical="center"/>
      <protection locked="0"/>
    </xf>
    <xf numFmtId="0" fontId="20" fillId="6" borderId="0" xfId="15" applyFont="1" applyFill="1">
      <alignment vertical="center"/>
    </xf>
    <xf numFmtId="0" fontId="64" fillId="6" borderId="0" xfId="15" applyFont="1" applyFill="1">
      <alignment vertical="center"/>
    </xf>
    <xf numFmtId="38" fontId="64" fillId="6" borderId="0" xfId="2" applyFont="1" applyFill="1" applyAlignment="1" applyProtection="1">
      <alignment horizontal="center" vertical="center"/>
    </xf>
    <xf numFmtId="38" fontId="10" fillId="6" borderId="0" xfId="2" applyFont="1" applyFill="1" applyBorder="1" applyAlignment="1" applyProtection="1">
      <alignment vertical="center"/>
    </xf>
    <xf numFmtId="38" fontId="58" fillId="8" borderId="126" xfId="1" applyFont="1" applyFill="1" applyBorder="1" applyAlignment="1" applyProtection="1">
      <alignment vertical="center" shrinkToFit="1"/>
      <protection locked="0"/>
    </xf>
    <xf numFmtId="38" fontId="72" fillId="0" borderId="7" xfId="1" applyFont="1" applyFill="1" applyBorder="1" applyProtection="1">
      <alignment vertical="center"/>
    </xf>
    <xf numFmtId="38" fontId="72" fillId="0" borderId="49" xfId="1" applyFont="1" applyFill="1" applyBorder="1" applyProtection="1">
      <alignment vertical="center"/>
    </xf>
    <xf numFmtId="38" fontId="72" fillId="0" borderId="1" xfId="1" applyFont="1" applyFill="1" applyBorder="1" applyProtection="1">
      <alignment vertical="center"/>
    </xf>
    <xf numFmtId="38" fontId="72" fillId="0" borderId="17" xfId="2" applyFont="1" applyFill="1" applyBorder="1" applyProtection="1">
      <alignment vertical="center"/>
    </xf>
    <xf numFmtId="38" fontId="72" fillId="0" borderId="16" xfId="2" applyFont="1" applyFill="1" applyBorder="1" applyProtection="1">
      <alignment vertical="center"/>
    </xf>
    <xf numFmtId="0" fontId="0" fillId="0" borderId="0" xfId="0" applyProtection="1">
      <alignment vertical="center"/>
      <protection locked="0"/>
    </xf>
    <xf numFmtId="0" fontId="64" fillId="6" borderId="0" xfId="15" applyFont="1" applyFill="1" applyAlignment="1">
      <alignment horizontal="left" vertical="center"/>
    </xf>
    <xf numFmtId="0" fontId="23" fillId="6" borderId="0" xfId="15" applyFont="1" applyFill="1" applyAlignment="1">
      <alignment horizontal="center" vertical="center"/>
    </xf>
    <xf numFmtId="56" fontId="10" fillId="6" borderId="86" xfId="15" applyNumberFormat="1" applyFont="1" applyFill="1" applyBorder="1" applyAlignment="1">
      <alignment vertical="center" shrinkToFit="1"/>
    </xf>
    <xf numFmtId="56" fontId="10" fillId="6" borderId="111" xfId="15" applyNumberFormat="1" applyFont="1" applyFill="1" applyBorder="1" applyAlignment="1">
      <alignment vertical="center" shrinkToFit="1"/>
    </xf>
    <xf numFmtId="56" fontId="10" fillId="0" borderId="86" xfId="15" applyNumberFormat="1" applyFont="1" applyBorder="1" applyAlignment="1">
      <alignment horizontal="center" vertical="center" shrinkToFit="1"/>
    </xf>
    <xf numFmtId="56" fontId="10" fillId="0" borderId="86" xfId="15" applyNumberFormat="1" applyFont="1" applyBorder="1" applyAlignment="1">
      <alignment vertical="center" shrinkToFit="1"/>
    </xf>
    <xf numFmtId="56" fontId="10" fillId="0" borderId="111" xfId="15" applyNumberFormat="1" applyFont="1" applyBorder="1" applyAlignment="1">
      <alignment vertical="center" shrinkToFit="1"/>
    </xf>
    <xf numFmtId="38" fontId="58" fillId="6" borderId="52" xfId="2" applyFont="1" applyFill="1" applyBorder="1" applyAlignment="1" applyProtection="1">
      <alignment horizontal="right" vertical="center" wrapText="1"/>
    </xf>
    <xf numFmtId="38" fontId="58" fillId="6" borderId="74" xfId="2" applyFont="1" applyFill="1" applyBorder="1" applyAlignment="1" applyProtection="1">
      <alignment horizontal="right" vertical="center" wrapText="1"/>
    </xf>
    <xf numFmtId="0" fontId="58" fillId="0" borderId="12" xfId="15" applyFont="1" applyBorder="1">
      <alignment vertical="center"/>
    </xf>
    <xf numFmtId="0" fontId="58" fillId="0" borderId="79" xfId="15" applyFont="1" applyBorder="1">
      <alignment vertical="center"/>
    </xf>
    <xf numFmtId="0" fontId="66" fillId="0" borderId="0" xfId="0" applyFont="1" applyAlignment="1">
      <alignment horizontal="left" vertical="center" shrinkToFit="1"/>
    </xf>
    <xf numFmtId="38" fontId="58" fillId="6" borderId="18" xfId="2" applyFont="1" applyFill="1" applyBorder="1" applyAlignment="1" applyProtection="1">
      <alignment horizontal="right" vertical="center" wrapText="1"/>
    </xf>
    <xf numFmtId="38" fontId="58" fillId="6" borderId="20" xfId="2" applyFont="1" applyFill="1" applyBorder="1" applyAlignment="1" applyProtection="1">
      <alignment horizontal="right" vertical="center" wrapText="1"/>
    </xf>
    <xf numFmtId="38" fontId="58" fillId="6" borderId="27" xfId="2" applyFont="1" applyFill="1" applyBorder="1" applyAlignment="1" applyProtection="1">
      <alignment horizontal="right" vertical="center" wrapText="1"/>
    </xf>
    <xf numFmtId="38" fontId="69" fillId="6" borderId="78" xfId="1" applyFont="1" applyFill="1" applyBorder="1" applyAlignment="1" applyProtection="1">
      <alignment horizontal="center" vertical="center" shrinkToFit="1"/>
    </xf>
    <xf numFmtId="38" fontId="69" fillId="6" borderId="83" xfId="1" applyFont="1" applyFill="1" applyBorder="1" applyAlignment="1" applyProtection="1">
      <alignment horizontal="center" vertical="center" shrinkToFit="1"/>
    </xf>
    <xf numFmtId="38" fontId="58" fillId="6" borderId="44" xfId="2" applyFont="1" applyFill="1" applyBorder="1" applyAlignment="1" applyProtection="1">
      <alignment horizontal="right" vertical="center" wrapText="1"/>
    </xf>
    <xf numFmtId="38" fontId="69" fillId="6" borderId="120" xfId="1" applyFont="1" applyFill="1" applyBorder="1" applyAlignment="1" applyProtection="1">
      <alignment horizontal="center" vertical="center" shrinkToFit="1"/>
    </xf>
    <xf numFmtId="38" fontId="58" fillId="0" borderId="0" xfId="1" applyFont="1" applyFill="1" applyBorder="1" applyAlignment="1" applyProtection="1">
      <alignment horizontal="center" vertical="center" shrinkToFit="1"/>
    </xf>
    <xf numFmtId="38" fontId="58" fillId="0" borderId="0" xfId="1" applyFont="1" applyFill="1" applyBorder="1" applyAlignment="1" applyProtection="1">
      <alignment vertical="center" shrinkToFit="1"/>
    </xf>
    <xf numFmtId="38" fontId="68" fillId="0" borderId="0" xfId="1" applyFont="1" applyFill="1" applyBorder="1" applyAlignment="1" applyProtection="1">
      <alignment horizontal="center" vertical="center" shrinkToFit="1"/>
    </xf>
    <xf numFmtId="38" fontId="69" fillId="6" borderId="17" xfId="1" applyFont="1" applyFill="1" applyBorder="1" applyAlignment="1" applyProtection="1">
      <alignment horizontal="center" vertical="center" shrinkToFit="1"/>
    </xf>
    <xf numFmtId="0" fontId="10" fillId="0" borderId="0" xfId="15" applyFont="1" applyAlignment="1">
      <alignment horizontal="right" vertical="center"/>
    </xf>
    <xf numFmtId="0" fontId="11" fillId="6" borderId="0" xfId="0" applyFont="1" applyFill="1">
      <alignment vertical="center"/>
    </xf>
    <xf numFmtId="0" fontId="10" fillId="6" borderId="0" xfId="0" applyFont="1" applyFill="1" applyAlignment="1">
      <alignment horizontal="left" vertical="center"/>
    </xf>
    <xf numFmtId="0" fontId="21" fillId="6" borderId="0" xfId="15" applyFont="1" applyFill="1" applyAlignment="1">
      <alignment horizontal="left" vertical="center" indent="15"/>
    </xf>
    <xf numFmtId="0" fontId="9" fillId="6" borderId="0" xfId="0" applyFont="1" applyFill="1">
      <alignment vertical="center"/>
    </xf>
    <xf numFmtId="0" fontId="10" fillId="6" borderId="0" xfId="0" applyFont="1" applyFill="1" applyAlignment="1">
      <alignment horizontal="left" vertical="center" wrapText="1"/>
    </xf>
    <xf numFmtId="0" fontId="11" fillId="6" borderId="0" xfId="15" applyFont="1" applyFill="1" applyAlignment="1">
      <alignment vertical="top" wrapText="1"/>
    </xf>
    <xf numFmtId="0" fontId="10" fillId="4" borderId="43" xfId="15" applyFont="1" applyFill="1" applyBorder="1" applyAlignment="1">
      <alignment horizontal="center" vertical="center" wrapText="1"/>
    </xf>
    <xf numFmtId="38" fontId="11" fillId="6" borderId="74" xfId="1" applyFont="1" applyFill="1" applyBorder="1" applyAlignment="1" applyProtection="1">
      <alignment vertical="center" wrapText="1"/>
    </xf>
    <xf numFmtId="38" fontId="11" fillId="0" borderId="79" xfId="2" applyFont="1" applyFill="1" applyBorder="1" applyAlignment="1" applyProtection="1">
      <alignment vertical="center" wrapText="1"/>
    </xf>
    <xf numFmtId="0" fontId="10" fillId="6" borderId="0" xfId="0" applyFont="1" applyFill="1">
      <alignment vertical="center"/>
    </xf>
    <xf numFmtId="0" fontId="10" fillId="6" borderId="0" xfId="15" applyFont="1" applyFill="1" applyAlignment="1">
      <alignment horizontal="left" vertical="center"/>
    </xf>
    <xf numFmtId="0" fontId="11" fillId="6" borderId="0" xfId="15" applyFont="1" applyFill="1" applyAlignment="1">
      <alignment horizontal="center" vertical="center" wrapText="1"/>
    </xf>
    <xf numFmtId="0" fontId="10" fillId="4" borderId="47" xfId="15" applyFont="1" applyFill="1" applyBorder="1" applyAlignment="1">
      <alignment horizontal="center" vertical="center" wrapText="1"/>
    </xf>
    <xf numFmtId="38" fontId="23" fillId="6" borderId="0" xfId="0" applyNumberFormat="1" applyFont="1" applyFill="1">
      <alignment vertical="center"/>
    </xf>
    <xf numFmtId="0" fontId="10" fillId="6" borderId="0" xfId="15" applyFont="1" applyFill="1" applyAlignment="1">
      <alignment vertical="center" shrinkToFit="1"/>
    </xf>
    <xf numFmtId="0" fontId="15" fillId="6" borderId="0" xfId="15" applyFont="1" applyFill="1" applyAlignment="1">
      <alignment vertical="center" wrapText="1"/>
    </xf>
    <xf numFmtId="0" fontId="22" fillId="6" borderId="0" xfId="0" applyFont="1" applyFill="1" applyAlignment="1">
      <alignment horizontal="left" vertical="center" wrapText="1" indent="1"/>
    </xf>
    <xf numFmtId="0" fontId="39" fillId="0" borderId="0" xfId="15" applyFont="1">
      <alignment vertical="center"/>
    </xf>
    <xf numFmtId="0" fontId="24"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71" fillId="0" borderId="0" xfId="15" applyFont="1">
      <alignment vertical="center"/>
    </xf>
    <xf numFmtId="0" fontId="72" fillId="0" borderId="0" xfId="15" applyFont="1" applyAlignment="1">
      <alignment horizontal="center" vertical="center"/>
    </xf>
    <xf numFmtId="0" fontId="26" fillId="5" borderId="4" xfId="15" applyFont="1" applyFill="1" applyBorder="1" applyAlignment="1">
      <alignment horizontal="center" vertical="center"/>
    </xf>
    <xf numFmtId="0" fontId="26" fillId="5" borderId="50" xfId="15" applyFont="1" applyFill="1" applyBorder="1" applyAlignment="1">
      <alignment horizontal="center" vertical="center" shrinkToFit="1"/>
    </xf>
    <xf numFmtId="0" fontId="26" fillId="5" borderId="50" xfId="15" applyFont="1" applyFill="1" applyBorder="1" applyAlignment="1">
      <alignment horizontal="center" vertical="center"/>
    </xf>
    <xf numFmtId="38" fontId="26" fillId="5" borderId="50" xfId="1" applyFont="1" applyFill="1" applyBorder="1" applyAlignment="1" applyProtection="1">
      <alignment horizontal="center" vertical="center"/>
    </xf>
    <xf numFmtId="38" fontId="26" fillId="5" borderId="51" xfId="1" applyFont="1" applyFill="1" applyBorder="1" applyAlignment="1" applyProtection="1">
      <alignment horizontal="center" vertical="center"/>
    </xf>
    <xf numFmtId="0" fontId="36" fillId="3" borderId="45" xfId="15" applyFont="1" applyFill="1" applyBorder="1" applyAlignment="1">
      <alignment horizontal="center" vertical="center"/>
    </xf>
    <xf numFmtId="0" fontId="36" fillId="3" borderId="15" xfId="15" applyFont="1" applyFill="1" applyBorder="1" applyAlignment="1">
      <alignment horizontal="center" vertical="center"/>
    </xf>
    <xf numFmtId="0" fontId="72" fillId="0" borderId="0" xfId="15" applyFont="1">
      <alignment vertical="center"/>
    </xf>
    <xf numFmtId="0" fontId="71" fillId="0" borderId="0" xfId="0" applyFont="1">
      <alignment vertical="center"/>
    </xf>
    <xf numFmtId="0" fontId="65" fillId="0" borderId="0" xfId="15" applyFont="1" applyAlignment="1">
      <alignment horizontal="center" vertical="center" wrapText="1"/>
    </xf>
    <xf numFmtId="0" fontId="72" fillId="0" borderId="48" xfId="15" applyFont="1" applyBorder="1" applyAlignment="1">
      <alignment horizontal="center" vertical="center"/>
    </xf>
    <xf numFmtId="0" fontId="71"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5" fillId="3" borderId="10" xfId="2" applyFont="1" applyFill="1" applyBorder="1" applyAlignment="1" applyProtection="1">
      <alignment vertical="center" shrinkToFit="1"/>
    </xf>
    <xf numFmtId="38" fontId="25" fillId="3" borderId="49" xfId="2" applyFont="1" applyFill="1" applyBorder="1" applyAlignment="1" applyProtection="1">
      <alignment vertical="center"/>
    </xf>
    <xf numFmtId="0" fontId="71" fillId="0" borderId="2" xfId="0" applyFont="1" applyBorder="1">
      <alignment vertical="center"/>
    </xf>
    <xf numFmtId="38" fontId="10" fillId="0" borderId="2" xfId="1" applyFont="1" applyFill="1" applyBorder="1" applyAlignment="1" applyProtection="1">
      <alignment horizontal="right" vertical="center"/>
    </xf>
    <xf numFmtId="38" fontId="25" fillId="3" borderId="3" xfId="2" applyFont="1" applyFill="1" applyBorder="1" applyAlignment="1" applyProtection="1">
      <alignment vertical="center" shrinkToFit="1"/>
    </xf>
    <xf numFmtId="38" fontId="25" fillId="3" borderId="1" xfId="2" applyFont="1" applyFill="1" applyBorder="1" applyAlignment="1" applyProtection="1">
      <alignment vertical="center"/>
    </xf>
    <xf numFmtId="0" fontId="73" fillId="0" borderId="0" xfId="15" applyFont="1" applyAlignment="1">
      <alignment horizontal="center" vertical="center" wrapText="1"/>
    </xf>
    <xf numFmtId="38" fontId="72" fillId="0" borderId="106" xfId="15" applyNumberFormat="1" applyFont="1" applyBorder="1">
      <alignment vertical="center"/>
    </xf>
    <xf numFmtId="0" fontId="25" fillId="3" borderId="3" xfId="15" applyFont="1" applyFill="1" applyBorder="1" applyAlignment="1">
      <alignment vertical="center" shrinkToFit="1"/>
    </xf>
    <xf numFmtId="0" fontId="74" fillId="0" borderId="0" xfId="15" applyFont="1" applyAlignment="1">
      <alignment horizontal="left" vertical="center"/>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8" fillId="0" borderId="0" xfId="1" applyFont="1" applyProtection="1">
      <alignment vertical="center"/>
    </xf>
    <xf numFmtId="38" fontId="10" fillId="0" borderId="0" xfId="1" applyFont="1" applyProtection="1">
      <alignment vertical="center"/>
    </xf>
    <xf numFmtId="38" fontId="58" fillId="8" borderId="74" xfId="2" applyFont="1" applyFill="1" applyBorder="1" applyAlignment="1" applyProtection="1">
      <alignment horizontal="right" vertical="center" wrapText="1"/>
      <protection locked="0"/>
    </xf>
    <xf numFmtId="38" fontId="58" fillId="8" borderId="75" xfId="2" applyFont="1" applyFill="1" applyBorder="1" applyAlignment="1" applyProtection="1">
      <alignment horizontal="right" vertical="center" wrapText="1"/>
      <protection locked="0"/>
    </xf>
    <xf numFmtId="0" fontId="58" fillId="0" borderId="78" xfId="15" applyFont="1" applyBorder="1" applyAlignment="1">
      <alignment horizontal="right" vertical="center"/>
    </xf>
    <xf numFmtId="0" fontId="58" fillId="0" borderId="12" xfId="15" applyFont="1" applyBorder="1" applyAlignment="1">
      <alignment horizontal="right" vertical="center"/>
    </xf>
    <xf numFmtId="38" fontId="58" fillId="0" borderId="2" xfId="1" applyFont="1" applyFill="1" applyBorder="1" applyAlignment="1" applyProtection="1">
      <alignment horizontal="center" vertical="center" shrinkToFit="1"/>
    </xf>
    <xf numFmtId="38" fontId="58" fillId="8" borderId="2" xfId="1" applyFont="1" applyFill="1" applyBorder="1" applyAlignment="1" applyProtection="1">
      <alignment horizontal="center" vertical="center" shrinkToFit="1"/>
      <protection locked="0"/>
    </xf>
    <xf numFmtId="38" fontId="58" fillId="8" borderId="83" xfId="1" applyFont="1" applyFill="1" applyBorder="1" applyAlignment="1" applyProtection="1">
      <alignment horizontal="center" vertical="center" shrinkToFit="1"/>
      <protection locked="0"/>
    </xf>
    <xf numFmtId="38" fontId="58" fillId="8" borderId="1" xfId="1" applyFont="1" applyFill="1" applyBorder="1" applyAlignment="1" applyProtection="1">
      <alignment horizontal="center" vertical="center" shrinkToFit="1"/>
      <protection locked="0"/>
    </xf>
    <xf numFmtId="38" fontId="58" fillId="8" borderId="120" xfId="1" applyFont="1" applyFill="1" applyBorder="1" applyAlignment="1" applyProtection="1">
      <alignment horizontal="center" vertical="center" shrinkToFit="1"/>
      <protection locked="0"/>
    </xf>
    <xf numFmtId="38" fontId="58" fillId="8" borderId="105" xfId="1" applyFont="1" applyFill="1" applyBorder="1" applyAlignment="1" applyProtection="1">
      <alignment horizontal="center" vertical="center" shrinkToFit="1"/>
      <protection locked="0"/>
    </xf>
    <xf numFmtId="38" fontId="58" fillId="8" borderId="106" xfId="1" applyFont="1" applyFill="1" applyBorder="1" applyAlignment="1" applyProtection="1">
      <alignment horizontal="center" vertical="center" shrinkToFit="1"/>
      <protection locked="0"/>
    </xf>
    <xf numFmtId="38" fontId="58" fillId="8" borderId="6" xfId="1" applyFont="1" applyFill="1" applyBorder="1" applyAlignment="1" applyProtection="1">
      <alignment horizontal="center" vertical="center" shrinkToFit="1"/>
      <protection locked="0"/>
    </xf>
    <xf numFmtId="38" fontId="69" fillId="6" borderId="75" xfId="1" applyFont="1" applyFill="1" applyBorder="1" applyAlignment="1" applyProtection="1">
      <alignment horizontal="center" vertical="center" shrinkToFit="1"/>
    </xf>
    <xf numFmtId="0" fontId="10" fillId="0" borderId="44" xfId="15" applyFont="1" applyBorder="1" applyAlignment="1">
      <alignment horizontal="center" vertical="center" wrapText="1"/>
    </xf>
    <xf numFmtId="177" fontId="41" fillId="0" borderId="0" xfId="15" applyNumberFormat="1" applyFont="1" applyAlignment="1">
      <alignment horizontal="center" vertical="center" wrapText="1"/>
    </xf>
    <xf numFmtId="177" fontId="10" fillId="0" borderId="0" xfId="0" applyNumberFormat="1" applyFont="1" applyAlignment="1">
      <alignment horizontal="center" vertical="center" shrinkToFit="1"/>
    </xf>
    <xf numFmtId="38" fontId="70" fillId="0" borderId="88" xfId="1" applyFont="1" applyFill="1" applyBorder="1" applyAlignment="1" applyProtection="1">
      <alignment horizontal="right" vertical="center" wrapText="1"/>
    </xf>
    <xf numFmtId="38" fontId="70" fillId="0" borderId="74" xfId="1" applyFont="1" applyFill="1" applyBorder="1" applyAlignment="1" applyProtection="1">
      <alignment horizontal="right" vertical="center" wrapText="1"/>
    </xf>
    <xf numFmtId="38" fontId="70" fillId="0" borderId="74" xfId="1" applyFont="1" applyFill="1" applyBorder="1" applyAlignment="1" applyProtection="1">
      <alignment vertical="center"/>
    </xf>
    <xf numFmtId="38" fontId="60" fillId="0" borderId="6" xfId="2" applyFont="1" applyFill="1" applyBorder="1" applyAlignment="1" applyProtection="1">
      <alignment vertical="center"/>
    </xf>
    <xf numFmtId="0" fontId="58" fillId="0" borderId="6" xfId="15" applyFont="1" applyBorder="1" applyAlignment="1">
      <alignment vertical="center" shrinkToFit="1"/>
    </xf>
    <xf numFmtId="38" fontId="11" fillId="10" borderId="79" xfId="2" applyFont="1" applyFill="1" applyBorder="1" applyAlignment="1" applyProtection="1">
      <alignment vertical="center" wrapText="1"/>
    </xf>
    <xf numFmtId="38" fontId="11" fillId="8" borderId="74" xfId="1" applyFont="1" applyFill="1" applyBorder="1" applyAlignment="1" applyProtection="1">
      <alignment vertical="center" wrapText="1"/>
      <protection locked="0"/>
    </xf>
    <xf numFmtId="38" fontId="11" fillId="0" borderId="23" xfId="1" applyFont="1" applyFill="1" applyBorder="1" applyAlignment="1" applyProtection="1">
      <alignment vertical="center" wrapText="1"/>
    </xf>
    <xf numFmtId="38" fontId="70" fillId="0" borderId="127" xfId="1" applyFont="1" applyFill="1" applyBorder="1" applyAlignment="1" applyProtection="1">
      <alignment vertical="center"/>
    </xf>
    <xf numFmtId="38" fontId="11" fillId="8" borderId="127" xfId="1" applyFont="1" applyFill="1" applyBorder="1" applyAlignment="1" applyProtection="1">
      <alignment vertical="center" wrapText="1"/>
      <protection locked="0"/>
    </xf>
    <xf numFmtId="38" fontId="11" fillId="0" borderId="0" xfId="2" applyFont="1" applyFill="1" applyBorder="1" applyAlignment="1" applyProtection="1">
      <alignment vertical="center" wrapText="1"/>
    </xf>
    <xf numFmtId="0" fontId="10" fillId="4" borderId="123" xfId="15" applyFont="1" applyFill="1" applyBorder="1" applyAlignment="1">
      <alignment horizontal="center" vertical="center" wrapText="1"/>
    </xf>
    <xf numFmtId="38" fontId="70" fillId="19" borderId="50" xfId="1" applyFont="1" applyFill="1" applyBorder="1" applyAlignment="1" applyProtection="1">
      <alignment horizontal="right" vertical="center" wrapText="1"/>
    </xf>
    <xf numFmtId="38" fontId="11" fillId="4" borderId="15" xfId="1" applyFont="1" applyFill="1" applyBorder="1" applyAlignment="1" applyProtection="1">
      <alignment horizontal="right" vertical="center" wrapText="1"/>
    </xf>
    <xf numFmtId="38" fontId="11" fillId="4" borderId="50" xfId="1" applyFont="1" applyFill="1" applyBorder="1" applyAlignment="1" applyProtection="1">
      <alignment vertical="center" wrapText="1"/>
    </xf>
    <xf numFmtId="38" fontId="11" fillId="4" borderId="15" xfId="1" applyFont="1" applyFill="1" applyBorder="1" applyAlignment="1" applyProtection="1">
      <alignment vertical="center" wrapText="1"/>
    </xf>
    <xf numFmtId="38" fontId="70" fillId="0" borderId="88" xfId="1" applyFont="1" applyFill="1" applyBorder="1" applyAlignment="1" applyProtection="1">
      <alignment vertical="center"/>
    </xf>
    <xf numFmtId="38" fontId="11" fillId="0" borderId="10" xfId="1" applyFont="1" applyFill="1" applyBorder="1" applyAlignment="1" applyProtection="1">
      <alignment vertical="center" wrapText="1"/>
    </xf>
    <xf numFmtId="38" fontId="11" fillId="0" borderId="13" xfId="1" applyFont="1" applyFill="1" applyBorder="1" applyAlignment="1" applyProtection="1">
      <alignment vertical="center" wrapText="1"/>
    </xf>
    <xf numFmtId="0" fontId="10" fillId="4" borderId="50" xfId="15" applyFont="1" applyFill="1" applyBorder="1" applyAlignment="1">
      <alignment horizontal="center" vertical="center" wrapText="1"/>
    </xf>
    <xf numFmtId="38" fontId="70" fillId="19" borderId="43" xfId="1" applyFont="1" applyFill="1" applyBorder="1" applyAlignment="1" applyProtection="1">
      <alignment vertical="center" wrapText="1"/>
    </xf>
    <xf numFmtId="0" fontId="75" fillId="0" borderId="0" xfId="15" applyFont="1">
      <alignment vertical="center"/>
    </xf>
    <xf numFmtId="0" fontId="76" fillId="6" borderId="0" xfId="15" applyFont="1" applyFill="1">
      <alignment vertical="center"/>
    </xf>
    <xf numFmtId="0" fontId="76" fillId="0" borderId="0" xfId="15" applyFont="1">
      <alignment vertical="center"/>
    </xf>
    <xf numFmtId="38" fontId="11" fillId="8" borderId="42" xfId="1" applyFont="1" applyFill="1" applyBorder="1" applyAlignment="1" applyProtection="1">
      <alignment vertical="center" wrapText="1"/>
      <protection locked="0"/>
    </xf>
    <xf numFmtId="38" fontId="11" fillId="8" borderId="88" xfId="1" applyFont="1" applyFill="1" applyBorder="1" applyAlignment="1" applyProtection="1">
      <alignment vertical="center" wrapText="1"/>
      <protection locked="0"/>
    </xf>
    <xf numFmtId="0" fontId="10" fillId="6" borderId="86" xfId="15" applyFont="1" applyFill="1" applyBorder="1" applyAlignment="1">
      <alignment horizontal="left" vertical="center" shrinkToFit="1"/>
    </xf>
    <xf numFmtId="38" fontId="11" fillId="6" borderId="0" xfId="1" applyFont="1" applyFill="1" applyBorder="1" applyProtection="1">
      <alignment vertical="center"/>
    </xf>
    <xf numFmtId="38" fontId="58" fillId="20" borderId="42" xfId="2" applyFont="1" applyFill="1" applyBorder="1" applyAlignment="1" applyProtection="1">
      <alignment horizontal="right" vertical="center" wrapText="1"/>
    </xf>
    <xf numFmtId="38" fontId="58" fillId="20" borderId="30" xfId="2" applyFont="1" applyFill="1" applyBorder="1" applyAlignment="1" applyProtection="1">
      <alignment horizontal="right" vertical="center" wrapText="1"/>
    </xf>
    <xf numFmtId="38" fontId="58" fillId="20" borderId="29" xfId="2" applyFont="1" applyFill="1" applyBorder="1" applyAlignment="1" applyProtection="1">
      <alignment horizontal="right" vertical="center" wrapText="1"/>
    </xf>
    <xf numFmtId="38" fontId="58" fillId="8" borderId="124" xfId="2" applyFont="1" applyFill="1" applyBorder="1" applyAlignment="1" applyProtection="1">
      <alignment horizontal="right" vertical="center" wrapText="1"/>
      <protection locked="0"/>
    </xf>
    <xf numFmtId="38" fontId="58" fillId="8" borderId="73" xfId="2" applyFont="1" applyFill="1" applyBorder="1" applyAlignment="1" applyProtection="1">
      <alignment horizontal="right" vertical="center" wrapText="1"/>
      <protection locked="0"/>
    </xf>
    <xf numFmtId="38" fontId="11" fillId="6" borderId="2" xfId="1" applyFont="1" applyFill="1" applyBorder="1" applyAlignment="1" applyProtection="1">
      <alignment vertical="center" wrapText="1"/>
    </xf>
    <xf numFmtId="38" fontId="11" fillId="6" borderId="14" xfId="1" applyFont="1" applyFill="1" applyBorder="1" applyAlignment="1" applyProtection="1">
      <alignment vertical="center" wrapText="1"/>
    </xf>
    <xf numFmtId="38" fontId="11" fillId="20" borderId="9" xfId="1" applyFont="1" applyFill="1" applyBorder="1" applyAlignment="1" applyProtection="1">
      <alignment vertical="center" wrapText="1"/>
    </xf>
    <xf numFmtId="38" fontId="11" fillId="20" borderId="12" xfId="1" applyFont="1" applyFill="1" applyBorder="1" applyAlignment="1" applyProtection="1">
      <alignment vertical="center" wrapText="1"/>
    </xf>
    <xf numFmtId="38" fontId="11" fillId="20" borderId="0" xfId="1" applyFont="1" applyFill="1" applyBorder="1" applyAlignment="1" applyProtection="1">
      <alignment vertical="center" wrapText="1"/>
    </xf>
    <xf numFmtId="38" fontId="10" fillId="2" borderId="123" xfId="1" applyFont="1" applyFill="1" applyBorder="1" applyAlignment="1" applyProtection="1">
      <alignment horizontal="right" vertical="center"/>
    </xf>
    <xf numFmtId="38" fontId="58" fillId="20" borderId="43" xfId="2" applyFont="1" applyFill="1" applyBorder="1" applyAlignment="1" applyProtection="1">
      <alignment horizontal="right" vertical="center" wrapText="1"/>
    </xf>
    <xf numFmtId="38" fontId="58" fillId="20" borderId="73" xfId="2" applyFont="1" applyFill="1" applyBorder="1" applyAlignment="1" applyProtection="1">
      <alignment horizontal="right" vertical="center" wrapText="1"/>
    </xf>
    <xf numFmtId="0" fontId="58" fillId="10" borderId="12" xfId="15" applyFont="1" applyFill="1" applyBorder="1" applyProtection="1">
      <alignment vertical="center"/>
      <protection locked="0"/>
    </xf>
    <xf numFmtId="0" fontId="58" fillId="10" borderId="79" xfId="15" applyFont="1" applyFill="1" applyBorder="1" applyProtection="1">
      <alignment vertical="center"/>
      <protection locked="0"/>
    </xf>
    <xf numFmtId="38" fontId="58" fillId="4" borderId="43" xfId="2" applyFont="1" applyFill="1" applyBorder="1" applyAlignment="1" applyProtection="1">
      <alignment horizontal="right" vertical="center" wrapText="1"/>
    </xf>
    <xf numFmtId="38" fontId="58" fillId="4" borderId="43" xfId="2" applyFont="1" applyFill="1" applyBorder="1" applyAlignment="1" applyProtection="1">
      <alignment vertical="center" wrapText="1"/>
    </xf>
    <xf numFmtId="38" fontId="58" fillId="4" borderId="42" xfId="2" applyFont="1" applyFill="1" applyBorder="1" applyAlignment="1" applyProtection="1">
      <alignment horizontal="center" vertical="center" wrapText="1"/>
    </xf>
    <xf numFmtId="38" fontId="58" fillId="0" borderId="42" xfId="2" applyFont="1" applyFill="1" applyBorder="1" applyAlignment="1" applyProtection="1">
      <alignment horizontal="right" vertical="center" wrapText="1"/>
    </xf>
    <xf numFmtId="38" fontId="58" fillId="0" borderId="30" xfId="2" applyFont="1" applyFill="1" applyBorder="1" applyAlignment="1" applyProtection="1">
      <alignment horizontal="right" vertical="center" wrapText="1"/>
    </xf>
    <xf numFmtId="38" fontId="58" fillId="0" borderId="29" xfId="2" applyFont="1" applyFill="1" applyBorder="1" applyAlignment="1" applyProtection="1">
      <alignment horizontal="right" vertical="center" wrapText="1"/>
    </xf>
    <xf numFmtId="38" fontId="58" fillId="0" borderId="43" xfId="2" applyFont="1" applyFill="1" applyBorder="1" applyAlignment="1" applyProtection="1">
      <alignment horizontal="right" vertical="center" wrapText="1"/>
    </xf>
    <xf numFmtId="38" fontId="58" fillId="0" borderId="73" xfId="2" applyFont="1" applyFill="1" applyBorder="1" applyAlignment="1" applyProtection="1">
      <alignment horizontal="right" vertical="center" wrapText="1"/>
    </xf>
    <xf numFmtId="38" fontId="58" fillId="8" borderId="122" xfId="1" applyFont="1" applyFill="1" applyBorder="1" applyAlignment="1" applyProtection="1">
      <alignment horizontal="center" vertical="center" shrinkToFit="1"/>
      <protection locked="0"/>
    </xf>
    <xf numFmtId="0" fontId="58" fillId="8" borderId="83" xfId="1" applyNumberFormat="1" applyFont="1" applyFill="1" applyBorder="1" applyAlignment="1" applyProtection="1">
      <alignment horizontal="center" vertical="center" shrinkToFit="1"/>
      <protection locked="0"/>
    </xf>
    <xf numFmtId="0" fontId="58" fillId="8" borderId="2" xfId="1" applyNumberFormat="1" applyFont="1" applyFill="1" applyBorder="1" applyAlignment="1" applyProtection="1">
      <alignment horizontal="center" vertical="center" shrinkToFit="1"/>
      <protection locked="0"/>
    </xf>
    <xf numFmtId="0" fontId="58" fillId="8" borderId="6" xfId="1" applyNumberFormat="1" applyFont="1" applyFill="1" applyBorder="1" applyAlignment="1" applyProtection="1">
      <alignment horizontal="center" vertical="center" shrinkToFit="1"/>
      <protection locked="0"/>
    </xf>
    <xf numFmtId="0" fontId="58" fillId="8" borderId="120" xfId="1" applyNumberFormat="1" applyFont="1" applyFill="1" applyBorder="1" applyAlignment="1" applyProtection="1">
      <alignment horizontal="center" vertical="center" shrinkToFit="1"/>
      <protection locked="0"/>
    </xf>
    <xf numFmtId="0" fontId="58" fillId="8" borderId="105" xfId="1" applyNumberFormat="1" applyFont="1" applyFill="1" applyBorder="1" applyAlignment="1" applyProtection="1">
      <alignment horizontal="center" vertical="center" shrinkToFit="1"/>
      <protection locked="0"/>
    </xf>
    <xf numFmtId="0" fontId="58" fillId="8" borderId="122" xfId="1" applyNumberFormat="1" applyFont="1" applyFill="1" applyBorder="1" applyAlignment="1" applyProtection="1">
      <alignment horizontal="center" vertical="center" shrinkToFit="1"/>
      <protection locked="0"/>
    </xf>
    <xf numFmtId="0" fontId="58" fillId="8" borderId="2" xfId="15" applyFont="1" applyFill="1" applyBorder="1" applyAlignment="1" applyProtection="1">
      <alignment horizontal="center" vertical="center"/>
      <protection locked="0"/>
    </xf>
    <xf numFmtId="0" fontId="58" fillId="8" borderId="6" xfId="15" applyFont="1" applyFill="1" applyBorder="1" applyAlignment="1" applyProtection="1">
      <alignment horizontal="center" vertical="center"/>
      <protection locked="0"/>
    </xf>
    <xf numFmtId="0" fontId="58" fillId="8" borderId="1" xfId="15" applyFont="1" applyFill="1" applyBorder="1" applyAlignment="1" applyProtection="1">
      <alignment horizontal="center" vertical="center"/>
      <protection locked="0"/>
    </xf>
    <xf numFmtId="0" fontId="58" fillId="8" borderId="105" xfId="15" applyFont="1" applyFill="1" applyBorder="1" applyAlignment="1" applyProtection="1">
      <alignment horizontal="center" vertical="center"/>
      <protection locked="0"/>
    </xf>
    <xf numFmtId="0" fontId="58" fillId="8" borderId="122" xfId="15" applyFont="1" applyFill="1" applyBorder="1" applyAlignment="1" applyProtection="1">
      <alignment horizontal="center" vertical="center"/>
      <protection locked="0"/>
    </xf>
    <xf numFmtId="0" fontId="58" fillId="8" borderId="106" xfId="15" applyFont="1" applyFill="1" applyBorder="1" applyAlignment="1" applyProtection="1">
      <alignment horizontal="center" vertical="center"/>
      <protection locked="0"/>
    </xf>
    <xf numFmtId="38" fontId="58" fillId="8" borderId="3" xfId="1" applyFont="1" applyFill="1" applyBorder="1" applyAlignment="1" applyProtection="1">
      <alignment horizontal="center" vertical="center" shrinkToFit="1"/>
      <protection locked="0"/>
    </xf>
    <xf numFmtId="38" fontId="58" fillId="8" borderId="115" xfId="1" applyFont="1" applyFill="1" applyBorder="1" applyAlignment="1" applyProtection="1">
      <alignment horizontal="center" vertical="center" shrinkToFit="1"/>
      <protection locked="0"/>
    </xf>
    <xf numFmtId="38" fontId="58" fillId="8" borderId="79" xfId="1" applyFont="1" applyFill="1" applyBorder="1" applyAlignment="1" applyProtection="1">
      <alignment horizontal="center" vertical="center" shrinkToFit="1"/>
      <protection locked="0"/>
    </xf>
    <xf numFmtId="38" fontId="58" fillId="8" borderId="80" xfId="1" applyFont="1" applyFill="1" applyBorder="1" applyAlignment="1" applyProtection="1">
      <alignment horizontal="center" vertical="center" shrinkToFit="1"/>
      <protection locked="0"/>
    </xf>
    <xf numFmtId="0" fontId="10" fillId="6" borderId="11" xfId="15" applyFont="1" applyFill="1" applyBorder="1" applyAlignment="1">
      <alignment horizontal="center" vertical="center"/>
    </xf>
    <xf numFmtId="0" fontId="65" fillId="6" borderId="11" xfId="0" applyFont="1" applyFill="1" applyBorder="1" applyAlignment="1">
      <alignment vertical="center" shrinkToFit="1"/>
    </xf>
    <xf numFmtId="0" fontId="65" fillId="6" borderId="0" xfId="0" applyFont="1" applyFill="1" applyAlignment="1">
      <alignment vertical="center" shrinkToFit="1"/>
    </xf>
    <xf numFmtId="0" fontId="65" fillId="6" borderId="0" xfId="0" applyFont="1" applyFill="1" applyAlignment="1">
      <alignment horizontal="left" vertical="center" shrinkToFit="1"/>
    </xf>
    <xf numFmtId="0" fontId="66" fillId="6" borderId="0" xfId="0" applyFont="1" applyFill="1" applyAlignment="1">
      <alignment vertical="center" shrinkToFit="1"/>
    </xf>
    <xf numFmtId="38" fontId="10" fillId="7" borderId="2" xfId="2" applyFont="1" applyFill="1" applyBorder="1" applyAlignment="1" applyProtection="1">
      <alignment horizontal="center" vertical="center"/>
    </xf>
    <xf numFmtId="0" fontId="10" fillId="10" borderId="2" xfId="18" applyFont="1" applyFill="1" applyBorder="1" applyAlignment="1">
      <alignment horizontal="center" vertical="center"/>
    </xf>
    <xf numFmtId="0" fontId="10" fillId="12" borderId="2" xfId="18" applyFont="1" applyFill="1" applyBorder="1" applyAlignment="1">
      <alignment horizontal="center" vertical="center"/>
    </xf>
    <xf numFmtId="0" fontId="10" fillId="13" borderId="2" xfId="18" applyFont="1" applyFill="1" applyBorder="1" applyAlignment="1">
      <alignment horizontal="center" vertical="center"/>
    </xf>
    <xf numFmtId="0" fontId="10" fillId="21" borderId="2" xfId="18" applyFont="1" applyFill="1" applyBorder="1" applyAlignment="1">
      <alignment horizontal="center" vertical="center"/>
    </xf>
    <xf numFmtId="0" fontId="10" fillId="8" borderId="2" xfId="18" applyFont="1" applyFill="1" applyBorder="1" applyAlignment="1">
      <alignment horizontal="center" vertical="center"/>
    </xf>
    <xf numFmtId="0" fontId="10" fillId="0" borderId="2" xfId="18" applyFont="1" applyBorder="1" applyAlignment="1">
      <alignment horizontal="center" vertical="center"/>
    </xf>
    <xf numFmtId="0" fontId="79" fillId="6" borderId="0" xfId="15" applyFont="1" applyFill="1">
      <alignment vertical="center"/>
    </xf>
    <xf numFmtId="0" fontId="80" fillId="6" borderId="0" xfId="15" applyFont="1" applyFill="1">
      <alignment vertical="center"/>
    </xf>
    <xf numFmtId="0" fontId="79" fillId="0" borderId="0" xfId="17" applyFont="1" applyAlignment="1">
      <alignment vertical="center"/>
    </xf>
    <xf numFmtId="0" fontId="79" fillId="0" borderId="0" xfId="18" applyFont="1">
      <alignment vertical="center"/>
    </xf>
    <xf numFmtId="0" fontId="22" fillId="6" borderId="0" xfId="0" applyFont="1" applyFill="1">
      <alignment vertical="center"/>
    </xf>
    <xf numFmtId="38" fontId="58" fillId="8" borderId="73" xfId="2" applyFont="1" applyFill="1" applyBorder="1" applyAlignment="1" applyProtection="1">
      <alignment horizontal="right" vertical="center" wrapText="1"/>
    </xf>
    <xf numFmtId="38" fontId="58" fillId="8" borderId="124" xfId="2" applyFont="1" applyFill="1" applyBorder="1" applyAlignment="1" applyProtection="1">
      <alignment horizontal="right" vertical="center" wrapText="1"/>
    </xf>
    <xf numFmtId="38" fontId="58" fillId="8" borderId="74" xfId="2" applyFont="1" applyFill="1" applyBorder="1" applyAlignment="1" applyProtection="1">
      <alignment horizontal="right" vertical="center" wrapText="1"/>
    </xf>
    <xf numFmtId="38" fontId="58" fillId="8" borderId="2" xfId="1" applyFont="1" applyFill="1" applyBorder="1" applyAlignment="1" applyProtection="1">
      <alignment vertical="center"/>
    </xf>
    <xf numFmtId="38" fontId="58" fillId="8" borderId="75" xfId="2" applyFont="1" applyFill="1" applyBorder="1" applyAlignment="1" applyProtection="1">
      <alignment horizontal="right" vertical="center" wrapText="1"/>
    </xf>
    <xf numFmtId="38" fontId="58" fillId="8" borderId="2" xfId="1" applyFont="1" applyFill="1" applyBorder="1" applyAlignment="1" applyProtection="1">
      <alignment horizontal="center" vertical="center" shrinkToFit="1"/>
    </xf>
    <xf numFmtId="38" fontId="58" fillId="8" borderId="6" xfId="1" applyFont="1" applyFill="1" applyBorder="1" applyAlignment="1" applyProtection="1">
      <alignment horizontal="center" vertical="center" shrinkToFit="1"/>
    </xf>
    <xf numFmtId="38" fontId="58" fillId="8" borderId="83" xfId="1" applyFont="1" applyFill="1" applyBorder="1" applyAlignment="1" applyProtection="1">
      <alignment horizontal="center" vertical="center" shrinkToFit="1"/>
    </xf>
    <xf numFmtId="38" fontId="58" fillId="8" borderId="1" xfId="1" applyFont="1" applyFill="1" applyBorder="1" applyAlignment="1" applyProtection="1">
      <alignment horizontal="center" vertical="center" shrinkToFit="1"/>
    </xf>
    <xf numFmtId="38" fontId="58" fillId="8" borderId="120" xfId="1" applyFont="1" applyFill="1" applyBorder="1" applyAlignment="1" applyProtection="1">
      <alignment horizontal="center" vertical="center" shrinkToFit="1"/>
    </xf>
    <xf numFmtId="38" fontId="58" fillId="8" borderId="105" xfId="1" applyFont="1" applyFill="1" applyBorder="1" applyAlignment="1" applyProtection="1">
      <alignment horizontal="center" vertical="center" shrinkToFit="1"/>
    </xf>
    <xf numFmtId="38" fontId="58" fillId="8" borderId="106" xfId="1" applyFont="1" applyFill="1" applyBorder="1" applyAlignment="1" applyProtection="1">
      <alignment horizontal="center" vertical="center" shrinkToFit="1"/>
    </xf>
    <xf numFmtId="0" fontId="58" fillId="8" borderId="83" xfId="1" applyNumberFormat="1" applyFont="1" applyFill="1" applyBorder="1" applyAlignment="1" applyProtection="1">
      <alignment horizontal="center" vertical="center" shrinkToFit="1"/>
    </xf>
    <xf numFmtId="0" fontId="58" fillId="8" borderId="2" xfId="1" applyNumberFormat="1" applyFont="1" applyFill="1" applyBorder="1" applyAlignment="1" applyProtection="1">
      <alignment horizontal="center" vertical="center" shrinkToFit="1"/>
    </xf>
    <xf numFmtId="0" fontId="58" fillId="8" borderId="6" xfId="1" applyNumberFormat="1" applyFont="1" applyFill="1" applyBorder="1" applyAlignment="1" applyProtection="1">
      <alignment horizontal="center" vertical="center" shrinkToFit="1"/>
    </xf>
    <xf numFmtId="38" fontId="58" fillId="8" borderId="47" xfId="1" applyFont="1" applyFill="1" applyBorder="1" applyAlignment="1" applyProtection="1">
      <alignment vertical="center" shrinkToFit="1"/>
    </xf>
    <xf numFmtId="38" fontId="58" fillId="8" borderId="77" xfId="1" applyFont="1" applyFill="1" applyBorder="1" applyAlignment="1" applyProtection="1">
      <alignment vertical="center" shrinkToFit="1"/>
    </xf>
    <xf numFmtId="0" fontId="58" fillId="8" borderId="120" xfId="1" applyNumberFormat="1" applyFont="1" applyFill="1" applyBorder="1" applyAlignment="1" applyProtection="1">
      <alignment horizontal="center" vertical="center" shrinkToFit="1"/>
    </xf>
    <xf numFmtId="0" fontId="58" fillId="8" borderId="105" xfId="1" applyNumberFormat="1" applyFont="1" applyFill="1" applyBorder="1" applyAlignment="1" applyProtection="1">
      <alignment horizontal="center" vertical="center" shrinkToFit="1"/>
    </xf>
    <xf numFmtId="0" fontId="58" fillId="8" borderId="122" xfId="1" applyNumberFormat="1" applyFont="1" applyFill="1" applyBorder="1" applyAlignment="1" applyProtection="1">
      <alignment horizontal="center" vertical="center" shrinkToFit="1"/>
    </xf>
    <xf numFmtId="38" fontId="58" fillId="8" borderId="80" xfId="1" applyFont="1" applyFill="1" applyBorder="1" applyAlignment="1" applyProtection="1">
      <alignment vertical="center" shrinkToFit="1"/>
    </xf>
    <xf numFmtId="38" fontId="58" fillId="8" borderId="3" xfId="1" applyFont="1" applyFill="1" applyBorder="1" applyAlignment="1" applyProtection="1">
      <alignment horizontal="center" vertical="center" shrinkToFit="1"/>
    </xf>
    <xf numFmtId="38" fontId="58" fillId="8" borderId="115" xfId="1" applyFont="1" applyFill="1" applyBorder="1" applyAlignment="1" applyProtection="1">
      <alignment horizontal="center" vertical="center" shrinkToFit="1"/>
    </xf>
    <xf numFmtId="38" fontId="58" fillId="8" borderId="122" xfId="1" applyFont="1" applyFill="1" applyBorder="1" applyAlignment="1" applyProtection="1">
      <alignment horizontal="center" vertical="center" shrinkToFit="1"/>
    </xf>
    <xf numFmtId="38" fontId="58" fillId="8" borderId="126" xfId="1" applyFont="1" applyFill="1" applyBorder="1" applyAlignment="1" applyProtection="1">
      <alignment vertical="center" shrinkToFit="1"/>
    </xf>
    <xf numFmtId="38" fontId="58" fillId="8" borderId="25" xfId="1"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8" borderId="79" xfId="1" applyFont="1" applyFill="1" applyBorder="1" applyAlignment="1" applyProtection="1">
      <alignment horizontal="center" vertical="center" shrinkToFit="1"/>
    </xf>
    <xf numFmtId="38" fontId="58" fillId="8" borderId="80" xfId="1" applyFont="1" applyFill="1" applyBorder="1" applyAlignment="1" applyProtection="1">
      <alignment horizontal="center" vertical="center" shrinkToFit="1"/>
    </xf>
    <xf numFmtId="38" fontId="58" fillId="8" borderId="132" xfId="1" applyFont="1" applyFill="1" applyBorder="1" applyAlignment="1" applyProtection="1">
      <alignment horizontal="center" vertical="center" shrinkToFit="1"/>
      <protection locked="0"/>
    </xf>
    <xf numFmtId="38" fontId="69" fillId="6" borderId="128" xfId="1" applyFont="1" applyFill="1" applyBorder="1" applyAlignment="1" applyProtection="1">
      <alignment horizontal="center" vertical="center" shrinkToFit="1"/>
    </xf>
    <xf numFmtId="38" fontId="58" fillId="0" borderId="8" xfId="1" applyFont="1" applyFill="1" applyBorder="1" applyAlignment="1" applyProtection="1">
      <alignment horizontal="center" vertical="center" shrinkToFit="1"/>
    </xf>
    <xf numFmtId="38" fontId="58" fillId="0" borderId="7" xfId="1" applyFont="1" applyFill="1" applyBorder="1" applyAlignment="1" applyProtection="1">
      <alignment horizontal="center" vertical="center" shrinkToFit="1"/>
    </xf>
    <xf numFmtId="38" fontId="58" fillId="8" borderId="131" xfId="1" applyFont="1" applyFill="1" applyBorder="1" applyAlignment="1" applyProtection="1">
      <alignment horizontal="center" vertical="center" shrinkToFit="1"/>
      <protection locked="0"/>
    </xf>
    <xf numFmtId="38" fontId="58" fillId="8" borderId="14" xfId="1" applyFont="1" applyFill="1" applyBorder="1" applyAlignment="1" applyProtection="1">
      <alignment horizontal="center" vertical="center" shrinkToFit="1"/>
      <protection locked="0"/>
    </xf>
    <xf numFmtId="0" fontId="18" fillId="6" borderId="0" xfId="15" applyFont="1" applyFill="1" applyAlignment="1">
      <alignment horizontal="center" vertical="center"/>
    </xf>
    <xf numFmtId="0" fontId="60" fillId="6" borderId="0" xfId="15" applyFont="1" applyFill="1" applyAlignment="1">
      <alignment horizontal="center" vertical="center"/>
    </xf>
    <xf numFmtId="38" fontId="58" fillId="12" borderId="48" xfId="1" applyFont="1" applyFill="1" applyBorder="1" applyAlignment="1" applyProtection="1">
      <alignment horizontal="center" vertical="center" shrinkToFit="1"/>
      <protection locked="0"/>
    </xf>
    <xf numFmtId="38" fontId="58" fillId="12" borderId="13" xfId="1" applyFont="1" applyFill="1" applyBorder="1" applyAlignment="1" applyProtection="1">
      <alignment horizontal="center" vertical="center" shrinkToFit="1"/>
      <protection locked="0"/>
    </xf>
    <xf numFmtId="38" fontId="58" fillId="12" borderId="49" xfId="1" applyFont="1" applyFill="1" applyBorder="1" applyAlignment="1" applyProtection="1">
      <alignment horizontal="center" vertical="center" shrinkToFit="1"/>
      <protection locked="0"/>
    </xf>
    <xf numFmtId="38" fontId="58" fillId="0" borderId="48" xfId="1" applyFont="1" applyFill="1" applyBorder="1" applyAlignment="1" applyProtection="1">
      <alignment horizontal="center" vertical="center" shrinkToFit="1"/>
    </xf>
    <xf numFmtId="38" fontId="58" fillId="0" borderId="13" xfId="1" applyFont="1" applyFill="1" applyBorder="1" applyAlignment="1" applyProtection="1">
      <alignment horizontal="center" vertical="center" shrinkToFit="1"/>
    </xf>
    <xf numFmtId="38" fontId="58" fillId="0" borderId="49" xfId="1" applyFont="1" applyFill="1" applyBorder="1" applyAlignment="1" applyProtection="1">
      <alignment horizontal="center" vertical="center" shrinkToFit="1"/>
    </xf>
    <xf numFmtId="3" fontId="58" fillId="12" borderId="48" xfId="1" applyNumberFormat="1" applyFont="1" applyFill="1" applyBorder="1" applyAlignment="1" applyProtection="1">
      <alignment horizontal="center" vertical="center" shrinkToFit="1"/>
      <protection locked="0"/>
    </xf>
    <xf numFmtId="3" fontId="58" fillId="12" borderId="13" xfId="1" applyNumberFormat="1" applyFont="1" applyFill="1" applyBorder="1" applyAlignment="1" applyProtection="1">
      <alignment horizontal="center" vertical="center" shrinkToFit="1"/>
      <protection locked="0"/>
    </xf>
    <xf numFmtId="3" fontId="58" fillId="12" borderId="22" xfId="1" applyNumberFormat="1" applyFont="1" applyFill="1" applyBorder="1" applyAlignment="1" applyProtection="1">
      <alignment horizontal="center" vertical="center" shrinkToFit="1"/>
      <protection locked="0"/>
    </xf>
    <xf numFmtId="3" fontId="58" fillId="12" borderId="13" xfId="15" applyNumberFormat="1" applyFont="1" applyFill="1" applyBorder="1" applyAlignment="1" applyProtection="1">
      <alignment horizontal="center" vertical="center"/>
      <protection locked="0"/>
    </xf>
    <xf numFmtId="3" fontId="58" fillId="12" borderId="22" xfId="15" applyNumberFormat="1" applyFont="1" applyFill="1" applyBorder="1" applyAlignment="1" applyProtection="1">
      <alignment horizontal="center" vertical="center"/>
      <protection locked="0"/>
    </xf>
    <xf numFmtId="3" fontId="58" fillId="12" borderId="49" xfId="15" applyNumberFormat="1" applyFont="1" applyFill="1" applyBorder="1" applyAlignment="1" applyProtection="1">
      <alignment horizontal="center" vertical="center"/>
      <protection locked="0"/>
    </xf>
    <xf numFmtId="38" fontId="69" fillId="6" borderId="82" xfId="1" applyFont="1" applyFill="1" applyBorder="1" applyAlignment="1" applyProtection="1">
      <alignment horizontal="center" vertical="center" shrinkToFit="1"/>
    </xf>
    <xf numFmtId="38" fontId="69" fillId="6" borderId="74" xfId="1" applyFont="1" applyFill="1" applyBorder="1" applyAlignment="1" applyProtection="1">
      <alignment horizontal="center" vertical="center" shrinkToFit="1"/>
    </xf>
    <xf numFmtId="38" fontId="58" fillId="12" borderId="10" xfId="1" applyFont="1" applyFill="1" applyBorder="1" applyAlignment="1" applyProtection="1">
      <alignment horizontal="center" vertical="center" shrinkToFit="1"/>
      <protection locked="0"/>
    </xf>
    <xf numFmtId="38" fontId="58" fillId="12" borderId="22" xfId="1" applyFont="1" applyFill="1" applyBorder="1" applyAlignment="1" applyProtection="1">
      <alignment horizontal="center" vertical="center" shrinkToFit="1"/>
      <protection locked="0"/>
    </xf>
    <xf numFmtId="0" fontId="69" fillId="6" borderId="88" xfId="15" applyFont="1" applyFill="1" applyBorder="1" applyAlignment="1">
      <alignment horizontal="center" vertical="center"/>
    </xf>
    <xf numFmtId="38" fontId="58" fillId="12" borderId="48" xfId="1" applyFont="1" applyFill="1" applyBorder="1" applyAlignment="1" applyProtection="1">
      <alignment horizontal="center" vertical="center" shrinkToFit="1"/>
    </xf>
    <xf numFmtId="38" fontId="58" fillId="12" borderId="13" xfId="1" applyFont="1" applyFill="1" applyBorder="1" applyAlignment="1" applyProtection="1">
      <alignment horizontal="center" vertical="center" shrinkToFit="1"/>
    </xf>
    <xf numFmtId="38" fontId="58" fillId="12" borderId="49" xfId="1" applyFont="1" applyFill="1" applyBorder="1" applyAlignment="1" applyProtection="1">
      <alignment horizontal="center" vertical="center" shrinkToFit="1"/>
    </xf>
    <xf numFmtId="3" fontId="69" fillId="6" borderId="74" xfId="15" applyNumberFormat="1" applyFont="1" applyFill="1" applyBorder="1" applyAlignment="1">
      <alignment horizontal="center" vertical="center"/>
    </xf>
    <xf numFmtId="38" fontId="58" fillId="8" borderId="131" xfId="1" applyFont="1" applyFill="1" applyBorder="1" applyAlignment="1" applyProtection="1">
      <alignment horizontal="center" vertical="center" shrinkToFit="1"/>
    </xf>
    <xf numFmtId="38" fontId="58" fillId="8" borderId="14" xfId="1" applyFont="1" applyFill="1" applyBorder="1" applyAlignment="1" applyProtection="1">
      <alignment horizontal="center" vertical="center" shrinkToFit="1"/>
    </xf>
    <xf numFmtId="38" fontId="58" fillId="8" borderId="132" xfId="1" applyFont="1" applyFill="1" applyBorder="1" applyAlignment="1" applyProtection="1">
      <alignment horizontal="center" vertical="center" shrinkToFit="1"/>
    </xf>
    <xf numFmtId="3" fontId="69" fillId="6" borderId="75" xfId="15" applyNumberFormat="1" applyFont="1" applyFill="1" applyBorder="1" applyAlignment="1">
      <alignment horizontal="center" vertical="center"/>
    </xf>
    <xf numFmtId="38" fontId="58" fillId="6" borderId="0" xfId="15" applyNumberFormat="1" applyFont="1" applyFill="1" applyAlignment="1">
      <alignment horizontal="center" vertical="center"/>
    </xf>
    <xf numFmtId="3" fontId="58" fillId="6" borderId="0" xfId="15" applyNumberFormat="1" applyFont="1" applyFill="1" applyAlignment="1">
      <alignment horizontal="center" vertical="center"/>
    </xf>
    <xf numFmtId="38" fontId="58" fillId="14" borderId="0" xfId="15" applyNumberFormat="1" applyFont="1" applyFill="1" applyAlignment="1">
      <alignment horizontal="center" vertical="center"/>
    </xf>
    <xf numFmtId="38" fontId="58" fillId="8" borderId="23" xfId="1" applyFont="1" applyFill="1" applyBorder="1" applyAlignment="1" applyProtection="1">
      <alignment horizontal="center" vertical="center" shrinkToFit="1"/>
      <protection locked="0"/>
    </xf>
    <xf numFmtId="0" fontId="58" fillId="8" borderId="14" xfId="15" applyFont="1" applyFill="1" applyBorder="1" applyAlignment="1" applyProtection="1">
      <alignment horizontal="center" vertical="center"/>
      <protection locked="0"/>
    </xf>
    <xf numFmtId="3" fontId="58" fillId="12" borderId="48" xfId="1" applyNumberFormat="1" applyFont="1" applyFill="1" applyBorder="1" applyAlignment="1" applyProtection="1">
      <alignment horizontal="center" vertical="center" shrinkToFit="1"/>
    </xf>
    <xf numFmtId="3" fontId="58" fillId="12" borderId="13" xfId="1" applyNumberFormat="1" applyFont="1" applyFill="1" applyBorder="1" applyAlignment="1" applyProtection="1">
      <alignment horizontal="center" vertical="center" shrinkToFit="1"/>
    </xf>
    <xf numFmtId="3" fontId="58" fillId="12" borderId="22" xfId="1" applyNumberFormat="1" applyFont="1" applyFill="1" applyBorder="1" applyAlignment="1" applyProtection="1">
      <alignment horizontal="center" vertical="center" shrinkToFit="1"/>
    </xf>
    <xf numFmtId="3" fontId="58" fillId="12" borderId="13" xfId="15" applyNumberFormat="1" applyFont="1" applyFill="1" applyBorder="1" applyAlignment="1">
      <alignment horizontal="center" vertical="center"/>
    </xf>
    <xf numFmtId="3" fontId="58" fillId="12" borderId="22" xfId="15" applyNumberFormat="1" applyFont="1" applyFill="1" applyBorder="1" applyAlignment="1">
      <alignment horizontal="center" vertical="center"/>
    </xf>
    <xf numFmtId="3" fontId="58" fillId="12" borderId="49" xfId="15" applyNumberFormat="1" applyFont="1" applyFill="1" applyBorder="1" applyAlignment="1">
      <alignment horizontal="center" vertical="center"/>
    </xf>
    <xf numFmtId="0" fontId="58" fillId="8" borderId="2" xfId="15" applyFont="1" applyFill="1" applyBorder="1" applyAlignment="1">
      <alignment horizontal="center" vertical="center"/>
    </xf>
    <xf numFmtId="0" fontId="58" fillId="8" borderId="6" xfId="15" applyFont="1" applyFill="1" applyBorder="1" applyAlignment="1">
      <alignment horizontal="center" vertical="center"/>
    </xf>
    <xf numFmtId="0" fontId="58" fillId="8" borderId="1" xfId="15" applyFont="1" applyFill="1" applyBorder="1" applyAlignment="1">
      <alignment horizontal="center" vertical="center"/>
    </xf>
    <xf numFmtId="0" fontId="58" fillId="8" borderId="105" xfId="15" applyFont="1" applyFill="1" applyBorder="1" applyAlignment="1">
      <alignment horizontal="center" vertical="center"/>
    </xf>
    <xf numFmtId="0" fontId="58" fillId="8" borderId="122" xfId="15" applyFont="1" applyFill="1" applyBorder="1" applyAlignment="1">
      <alignment horizontal="center" vertical="center"/>
    </xf>
    <xf numFmtId="0" fontId="58" fillId="8" borderId="106" xfId="15" applyFont="1" applyFill="1" applyBorder="1" applyAlignment="1">
      <alignment horizontal="center" vertical="center"/>
    </xf>
    <xf numFmtId="0" fontId="58" fillId="0" borderId="0" xfId="15" applyFont="1" applyAlignment="1">
      <alignment horizontal="center" vertical="center" shrinkToFit="1"/>
    </xf>
    <xf numFmtId="38" fontId="58" fillId="12" borderId="10" xfId="1" applyFont="1" applyFill="1" applyBorder="1" applyAlignment="1" applyProtection="1">
      <alignment horizontal="center" vertical="center" shrinkToFit="1"/>
    </xf>
    <xf numFmtId="38" fontId="58" fillId="12" borderId="22" xfId="1" applyFont="1" applyFill="1" applyBorder="1" applyAlignment="1" applyProtection="1">
      <alignment horizontal="center" vertical="center" shrinkToFit="1"/>
    </xf>
    <xf numFmtId="38" fontId="58" fillId="8" borderId="23" xfId="1" applyFont="1" applyFill="1" applyBorder="1" applyAlignment="1" applyProtection="1">
      <alignment horizontal="center" vertical="center" shrinkToFit="1"/>
    </xf>
    <xf numFmtId="0" fontId="58" fillId="8" borderId="14" xfId="15" applyFont="1" applyFill="1" applyBorder="1" applyAlignment="1">
      <alignment horizontal="center" vertical="center"/>
    </xf>
    <xf numFmtId="38" fontId="58" fillId="8" borderId="133" xfId="1" applyFont="1" applyFill="1" applyBorder="1" applyAlignment="1" applyProtection="1">
      <alignment horizontal="center" vertical="center" shrinkToFit="1"/>
      <protection locked="0"/>
    </xf>
    <xf numFmtId="38" fontId="69" fillId="6" borderId="131" xfId="1" applyFont="1" applyFill="1" applyBorder="1" applyAlignment="1" applyProtection="1">
      <alignment horizontal="center" vertical="center" shrinkToFit="1"/>
    </xf>
    <xf numFmtId="0" fontId="58" fillId="8" borderId="79" xfId="1" applyNumberFormat="1" applyFont="1" applyFill="1" applyBorder="1" applyAlignment="1" applyProtection="1">
      <alignment horizontal="center" vertical="center" shrinkToFit="1"/>
      <protection locked="0"/>
    </xf>
    <xf numFmtId="0" fontId="58" fillId="8" borderId="133" xfId="1" applyNumberFormat="1" applyFont="1" applyFill="1" applyBorder="1" applyAlignment="1" applyProtection="1">
      <alignment horizontal="center" vertical="center" shrinkToFit="1"/>
      <protection locked="0"/>
    </xf>
    <xf numFmtId="0" fontId="58" fillId="8" borderId="80" xfId="1" applyNumberFormat="1" applyFont="1" applyFill="1" applyBorder="1" applyAlignment="1" applyProtection="1">
      <alignment horizontal="center" vertical="center" shrinkToFit="1"/>
      <protection locked="0"/>
    </xf>
    <xf numFmtId="38" fontId="58" fillId="0" borderId="10" xfId="1" applyFont="1" applyFill="1" applyBorder="1" applyAlignment="1" applyProtection="1">
      <alignment horizontal="center" vertical="center" shrinkToFit="1"/>
    </xf>
    <xf numFmtId="38" fontId="58" fillId="0" borderId="126" xfId="1" applyFont="1" applyFill="1" applyBorder="1" applyAlignment="1" applyProtection="1">
      <alignment horizontal="center" vertical="center" shrinkToFit="1"/>
    </xf>
    <xf numFmtId="38" fontId="69" fillId="6" borderId="48" xfId="1" applyFont="1" applyFill="1" applyBorder="1" applyAlignment="1" applyProtection="1">
      <alignment horizontal="center" vertical="center" shrinkToFit="1"/>
    </xf>
    <xf numFmtId="38" fontId="58" fillId="12" borderId="126" xfId="1" applyFont="1" applyFill="1" applyBorder="1" applyAlignment="1" applyProtection="1">
      <alignment horizontal="center" vertical="center" shrinkToFit="1"/>
      <protection locked="0"/>
    </xf>
    <xf numFmtId="38" fontId="68" fillId="6" borderId="8" xfId="1" applyFont="1" applyFill="1" applyBorder="1" applyAlignment="1" applyProtection="1">
      <alignment vertical="center" shrinkToFit="1"/>
    </xf>
    <xf numFmtId="38" fontId="68" fillId="8" borderId="2" xfId="1" applyFont="1" applyFill="1" applyBorder="1" applyAlignment="1" applyProtection="1">
      <alignment horizontal="center" vertical="center" shrinkToFit="1"/>
      <protection locked="0"/>
    </xf>
    <xf numFmtId="38" fontId="68" fillId="8" borderId="105" xfId="1" applyFont="1" applyFill="1" applyBorder="1" applyAlignment="1" applyProtection="1">
      <alignment horizontal="center" vertical="center" shrinkToFit="1"/>
      <protection locked="0"/>
    </xf>
    <xf numFmtId="0" fontId="58" fillId="6" borderId="0" xfId="15" applyFont="1" applyFill="1" applyAlignment="1">
      <alignment horizontal="center" vertical="center"/>
    </xf>
    <xf numFmtId="38" fontId="69" fillId="6" borderId="2" xfId="1" applyFont="1" applyFill="1" applyBorder="1" applyAlignment="1" applyProtection="1">
      <alignment vertical="center" shrinkToFit="1"/>
    </xf>
    <xf numFmtId="38" fontId="69" fillId="0" borderId="12" xfId="1" applyFont="1" applyFill="1" applyBorder="1" applyAlignment="1" applyProtection="1">
      <alignment horizontal="center" vertical="center" shrinkToFit="1"/>
    </xf>
    <xf numFmtId="38" fontId="69" fillId="0" borderId="16" xfId="1" applyFont="1" applyFill="1" applyBorder="1" applyAlignment="1" applyProtection="1">
      <alignment horizontal="center" vertical="center" shrinkToFit="1"/>
    </xf>
    <xf numFmtId="38" fontId="69" fillId="0" borderId="74" xfId="1" applyFont="1" applyFill="1" applyBorder="1" applyAlignment="1" applyProtection="1">
      <alignment horizontal="center" vertical="center" shrinkToFit="1"/>
    </xf>
    <xf numFmtId="38" fontId="69" fillId="0" borderId="75" xfId="1" applyFont="1" applyFill="1" applyBorder="1" applyAlignment="1" applyProtection="1">
      <alignment horizontal="center" vertical="center" shrinkToFit="1"/>
    </xf>
    <xf numFmtId="38" fontId="68" fillId="6" borderId="118" xfId="1" applyFont="1" applyFill="1" applyBorder="1" applyAlignment="1" applyProtection="1">
      <alignment horizontal="center" vertical="center" shrinkToFit="1"/>
    </xf>
    <xf numFmtId="38" fontId="58" fillId="12" borderId="8" xfId="1" applyFont="1" applyFill="1" applyBorder="1" applyAlignment="1" applyProtection="1">
      <alignment vertical="center" shrinkToFit="1"/>
      <protection locked="0"/>
    </xf>
    <xf numFmtId="38" fontId="58" fillId="12" borderId="13" xfId="1" applyFont="1" applyFill="1" applyBorder="1" applyAlignment="1" applyProtection="1">
      <alignment vertical="center" shrinkToFit="1"/>
      <protection locked="0"/>
    </xf>
    <xf numFmtId="38" fontId="58" fillId="8" borderId="105" xfId="1" applyFont="1" applyFill="1" applyBorder="1" applyAlignment="1" applyProtection="1">
      <alignment vertical="center" shrinkToFit="1"/>
      <protection locked="0"/>
    </xf>
    <xf numFmtId="38" fontId="68" fillId="6" borderId="88" xfId="1" applyFont="1" applyFill="1" applyBorder="1" applyAlignment="1" applyProtection="1">
      <alignment horizontal="center" vertical="center" shrinkToFit="1"/>
    </xf>
    <xf numFmtId="38" fontId="68" fillId="6" borderId="124" xfId="1" applyFont="1" applyFill="1" applyBorder="1" applyAlignment="1" applyProtection="1">
      <alignment horizontal="center" vertical="center" shrinkToFit="1"/>
    </xf>
    <xf numFmtId="38" fontId="68" fillId="6" borderId="48" xfId="1" applyFont="1" applyFill="1" applyBorder="1" applyAlignment="1" applyProtection="1">
      <alignment horizontal="center" vertical="center" shrinkToFit="1"/>
    </xf>
    <xf numFmtId="38" fontId="68" fillId="0" borderId="73" xfId="1" applyFont="1" applyFill="1" applyBorder="1" applyAlignment="1" applyProtection="1">
      <alignment horizontal="center" vertical="center" shrinkToFit="1"/>
    </xf>
    <xf numFmtId="38" fontId="68" fillId="6" borderId="73" xfId="1" applyFont="1" applyFill="1" applyBorder="1" applyAlignment="1" applyProtection="1">
      <alignment horizontal="center" vertical="center" shrinkToFit="1"/>
    </xf>
    <xf numFmtId="38" fontId="68" fillId="0" borderId="9" xfId="1" applyFont="1" applyFill="1" applyBorder="1" applyAlignment="1" applyProtection="1">
      <alignment horizontal="center" vertical="center" shrinkToFit="1"/>
    </xf>
    <xf numFmtId="38" fontId="68" fillId="12" borderId="82" xfId="1" applyFont="1" applyFill="1" applyBorder="1" applyAlignment="1" applyProtection="1">
      <alignment horizontal="center" vertical="center" shrinkToFit="1"/>
      <protection locked="0"/>
    </xf>
    <xf numFmtId="38" fontId="68" fillId="12" borderId="8" xfId="1" applyFont="1" applyFill="1" applyBorder="1" applyAlignment="1" applyProtection="1">
      <alignment horizontal="center" vertical="center" shrinkToFit="1"/>
      <protection locked="0"/>
    </xf>
    <xf numFmtId="38" fontId="68" fillId="12" borderId="7" xfId="1" applyFont="1" applyFill="1" applyBorder="1" applyAlignment="1" applyProtection="1">
      <alignment horizontal="center" vertical="center" shrinkToFit="1"/>
      <protection locked="0"/>
    </xf>
    <xf numFmtId="38" fontId="68" fillId="6" borderId="2" xfId="1" applyFont="1" applyFill="1" applyBorder="1" applyAlignment="1" applyProtection="1">
      <alignment horizontal="center" vertical="center" shrinkToFit="1"/>
    </xf>
    <xf numFmtId="0" fontId="60" fillId="6" borderId="47" xfId="15" applyFont="1" applyFill="1" applyBorder="1">
      <alignment vertical="center"/>
    </xf>
    <xf numFmtId="38" fontId="68" fillId="12" borderId="82" xfId="1" applyFont="1" applyFill="1" applyBorder="1" applyAlignment="1" applyProtection="1">
      <alignment horizontal="center" vertical="center" shrinkToFit="1"/>
    </xf>
    <xf numFmtId="38" fontId="68" fillId="12" borderId="8" xfId="1" applyFont="1" applyFill="1" applyBorder="1" applyAlignment="1" applyProtection="1">
      <alignment horizontal="center" vertical="center" shrinkToFit="1"/>
    </xf>
    <xf numFmtId="38" fontId="68" fillId="12" borderId="7" xfId="1" applyFont="1" applyFill="1" applyBorder="1" applyAlignment="1" applyProtection="1">
      <alignment horizontal="center" vertical="center" shrinkToFit="1"/>
    </xf>
    <xf numFmtId="38" fontId="58" fillId="12" borderId="126" xfId="1" applyFont="1" applyFill="1" applyBorder="1" applyAlignment="1" applyProtection="1">
      <alignment horizontal="center" vertical="center" shrinkToFit="1"/>
    </xf>
    <xf numFmtId="0" fontId="58" fillId="6" borderId="0" xfId="15" applyFont="1" applyFill="1" applyAlignment="1">
      <alignment vertical="center" shrinkToFit="1"/>
    </xf>
    <xf numFmtId="38" fontId="69" fillId="6" borderId="77" xfId="1" applyFont="1" applyFill="1" applyBorder="1" applyAlignment="1" applyProtection="1">
      <alignment vertical="center" shrinkToFit="1"/>
    </xf>
    <xf numFmtId="38" fontId="69" fillId="6" borderId="80" xfId="1" applyFont="1" applyFill="1" applyBorder="1" applyAlignment="1" applyProtection="1">
      <alignment vertical="center" shrinkToFit="1"/>
    </xf>
    <xf numFmtId="0" fontId="69" fillId="6" borderId="3" xfId="1" applyNumberFormat="1" applyFont="1" applyFill="1" applyBorder="1" applyAlignment="1" applyProtection="1">
      <alignment horizontal="center" vertical="center" shrinkToFit="1"/>
    </xf>
    <xf numFmtId="38" fontId="68" fillId="8" borderId="2" xfId="1" applyFont="1" applyFill="1" applyBorder="1" applyAlignment="1" applyProtection="1">
      <alignment horizontal="center" vertical="center" shrinkToFit="1"/>
    </xf>
    <xf numFmtId="0" fontId="58" fillId="8" borderId="79" xfId="1" applyNumberFormat="1" applyFont="1" applyFill="1" applyBorder="1" applyAlignment="1" applyProtection="1">
      <alignment horizontal="center" vertical="center" shrinkToFit="1"/>
    </xf>
    <xf numFmtId="0" fontId="58" fillId="6" borderId="0" xfId="15" applyFont="1" applyFill="1" applyAlignment="1">
      <alignment horizontal="right" vertical="center" shrinkToFit="1"/>
    </xf>
    <xf numFmtId="38" fontId="58" fillId="6" borderId="0" xfId="15" applyNumberFormat="1" applyFont="1" applyFill="1">
      <alignment vertical="center"/>
    </xf>
    <xf numFmtId="0" fontId="58" fillId="6" borderId="0" xfId="15" applyFont="1" applyFill="1" applyAlignment="1">
      <alignment horizontal="left" vertical="center"/>
    </xf>
    <xf numFmtId="0" fontId="58" fillId="8" borderId="133" xfId="1" applyNumberFormat="1" applyFont="1" applyFill="1" applyBorder="1" applyAlignment="1" applyProtection="1">
      <alignment horizontal="center" vertical="center" shrinkToFit="1"/>
    </xf>
    <xf numFmtId="38" fontId="58" fillId="8" borderId="133" xfId="1" applyFont="1" applyFill="1" applyBorder="1" applyAlignment="1" applyProtection="1">
      <alignment horizontal="center" vertical="center" shrinkToFit="1"/>
    </xf>
    <xf numFmtId="0" fontId="58" fillId="6" borderId="6" xfId="15" applyFont="1" applyFill="1" applyBorder="1" applyAlignment="1">
      <alignment horizontal="center" vertical="center"/>
    </xf>
    <xf numFmtId="0" fontId="60" fillId="0" borderId="0" xfId="15" applyFont="1" applyAlignment="1">
      <alignment vertical="center" shrinkToFit="1"/>
    </xf>
    <xf numFmtId="0" fontId="69" fillId="6" borderId="105" xfId="1" applyNumberFormat="1" applyFont="1" applyFill="1" applyBorder="1" applyAlignment="1" applyProtection="1">
      <alignment horizontal="center" vertical="center" shrinkToFit="1"/>
    </xf>
    <xf numFmtId="38" fontId="68" fillId="8" borderId="105" xfId="1" applyFont="1" applyFill="1" applyBorder="1" applyAlignment="1" applyProtection="1">
      <alignment horizontal="center" vertical="center" shrinkToFit="1"/>
    </xf>
    <xf numFmtId="0" fontId="58" fillId="8" borderId="80" xfId="1" applyNumberFormat="1" applyFont="1" applyFill="1" applyBorder="1" applyAlignment="1" applyProtection="1">
      <alignment horizontal="center" vertical="center" shrinkToFit="1"/>
    </xf>
    <xf numFmtId="3" fontId="69" fillId="6" borderId="2" xfId="15" applyNumberFormat="1" applyFont="1" applyFill="1" applyBorder="1" applyAlignment="1">
      <alignment horizontal="center" vertical="center" shrinkToFit="1"/>
    </xf>
    <xf numFmtId="3" fontId="58" fillId="6" borderId="6" xfId="15" applyNumberFormat="1" applyFont="1" applyFill="1" applyBorder="1" applyAlignment="1">
      <alignment horizontal="center" vertical="center"/>
    </xf>
    <xf numFmtId="38" fontId="18" fillId="6" borderId="0" xfId="15" applyNumberFormat="1" applyFont="1" applyFill="1" applyAlignment="1">
      <alignment horizontal="center" vertical="center"/>
    </xf>
    <xf numFmtId="0" fontId="11" fillId="6" borderId="0" xfId="15" applyFont="1" applyFill="1" applyAlignment="1">
      <alignment horizontal="center" vertical="center"/>
    </xf>
    <xf numFmtId="0" fontId="60" fillId="14" borderId="0" xfId="15" applyFont="1" applyFill="1">
      <alignment vertical="center"/>
    </xf>
    <xf numFmtId="3" fontId="58" fillId="14" borderId="0" xfId="15" applyNumberFormat="1" applyFont="1" applyFill="1" applyAlignment="1">
      <alignment horizontal="center" vertical="center"/>
    </xf>
    <xf numFmtId="0" fontId="58" fillId="6" borderId="3" xfId="15" applyFont="1" applyFill="1" applyBorder="1" applyAlignment="1">
      <alignment horizontal="center" vertical="center"/>
    </xf>
    <xf numFmtId="3" fontId="58" fillId="6" borderId="2" xfId="15" applyNumberFormat="1" applyFont="1" applyFill="1" applyBorder="1" applyAlignment="1">
      <alignment horizontal="center" vertical="center"/>
    </xf>
    <xf numFmtId="38" fontId="69" fillId="0" borderId="8" xfId="1" applyFont="1" applyFill="1" applyBorder="1" applyAlignment="1" applyProtection="1">
      <alignment vertical="center" shrinkToFit="1"/>
    </xf>
    <xf numFmtId="38" fontId="69" fillId="0" borderId="105" xfId="1" applyFont="1" applyFill="1" applyBorder="1" applyAlignment="1" applyProtection="1">
      <alignment vertical="center" shrinkToFit="1"/>
    </xf>
    <xf numFmtId="38" fontId="58" fillId="8" borderId="50" xfId="1" applyFont="1" applyFill="1" applyBorder="1" applyAlignment="1" applyProtection="1">
      <alignment vertical="center" shrinkToFit="1"/>
    </xf>
    <xf numFmtId="38" fontId="58" fillId="8" borderId="8" xfId="1" applyFont="1" applyFill="1" applyBorder="1" applyAlignment="1" applyProtection="1">
      <alignment vertical="center" shrinkToFit="1"/>
    </xf>
    <xf numFmtId="38" fontId="58" fillId="8" borderId="105" xfId="1" applyFont="1" applyFill="1" applyBorder="1" applyAlignment="1" applyProtection="1">
      <alignment vertical="center" shrinkToFit="1"/>
    </xf>
    <xf numFmtId="38" fontId="58" fillId="12" borderId="50" xfId="1" applyFont="1" applyFill="1" applyBorder="1" applyAlignment="1" applyProtection="1">
      <alignment vertical="center" shrinkToFit="1"/>
    </xf>
    <xf numFmtId="38" fontId="58" fillId="12" borderId="8" xfId="1" applyFont="1" applyFill="1" applyBorder="1" applyAlignment="1" applyProtection="1">
      <alignment vertical="center" shrinkToFit="1"/>
    </xf>
    <xf numFmtId="38" fontId="58" fillId="12" borderId="13" xfId="1" applyFont="1" applyFill="1" applyBorder="1" applyAlignment="1" applyProtection="1">
      <alignment vertical="center" shrinkToFit="1"/>
    </xf>
    <xf numFmtId="38" fontId="58" fillId="8" borderId="13" xfId="1" applyFont="1" applyFill="1" applyBorder="1" applyAlignment="1" applyProtection="1">
      <alignment vertical="center" shrinkToFit="1"/>
    </xf>
    <xf numFmtId="38" fontId="58" fillId="12" borderId="87" xfId="1" applyFont="1" applyFill="1" applyBorder="1" applyAlignment="1" applyProtection="1">
      <alignment vertical="center" shrinkToFit="1"/>
    </xf>
    <xf numFmtId="38" fontId="58" fillId="8" borderId="87" xfId="1" applyFont="1" applyFill="1" applyBorder="1" applyAlignment="1" applyProtection="1">
      <alignment vertical="center" shrinkToFit="1"/>
    </xf>
    <xf numFmtId="38" fontId="58" fillId="12" borderId="105" xfId="1" applyFont="1" applyFill="1" applyBorder="1" applyAlignment="1" applyProtection="1">
      <alignment vertical="center" shrinkToFit="1"/>
    </xf>
    <xf numFmtId="38" fontId="69" fillId="0" borderId="2" xfId="1" applyFont="1" applyFill="1" applyBorder="1" applyAlignment="1" applyProtection="1">
      <alignment vertical="center" shrinkToFit="1"/>
    </xf>
    <xf numFmtId="38" fontId="69" fillId="6" borderId="2" xfId="1" applyFont="1" applyFill="1" applyBorder="1" applyAlignment="1" applyProtection="1">
      <alignment vertical="center"/>
    </xf>
    <xf numFmtId="38" fontId="68" fillId="8" borderId="6" xfId="1" applyFont="1" applyFill="1" applyBorder="1" applyAlignment="1" applyProtection="1">
      <alignment vertical="center" shrinkToFit="1"/>
      <protection locked="0"/>
    </xf>
    <xf numFmtId="38" fontId="68" fillId="8" borderId="1" xfId="1" applyFont="1" applyFill="1" applyBorder="1" applyAlignment="1" applyProtection="1">
      <alignment vertical="center" shrinkToFit="1"/>
      <protection locked="0"/>
    </xf>
    <xf numFmtId="38" fontId="69" fillId="0" borderId="14" xfId="1" applyFont="1" applyFill="1" applyBorder="1" applyAlignment="1" applyProtection="1">
      <alignment vertical="center" shrinkToFit="1"/>
    </xf>
    <xf numFmtId="38" fontId="69" fillId="6" borderId="14" xfId="1" applyFont="1" applyFill="1" applyBorder="1" applyAlignment="1" applyProtection="1">
      <alignment vertical="center"/>
    </xf>
    <xf numFmtId="38" fontId="69" fillId="6" borderId="14" xfId="1" applyFont="1" applyFill="1" applyBorder="1" applyAlignment="1" applyProtection="1">
      <alignment vertical="center" shrinkToFit="1"/>
    </xf>
    <xf numFmtId="38" fontId="68" fillId="8" borderId="24" xfId="1" applyFont="1" applyFill="1" applyBorder="1" applyAlignment="1" applyProtection="1">
      <alignment vertical="center" shrinkToFit="1"/>
      <protection locked="0"/>
    </xf>
    <xf numFmtId="38" fontId="68" fillId="8" borderId="132" xfId="1" applyFont="1" applyFill="1" applyBorder="1" applyAlignment="1" applyProtection="1">
      <alignment vertical="center" shrinkToFit="1"/>
      <protection locked="0"/>
    </xf>
    <xf numFmtId="38" fontId="69" fillId="0" borderId="50" xfId="1" applyFont="1" applyFill="1" applyBorder="1" applyAlignment="1" applyProtection="1">
      <alignment vertical="center" shrinkToFit="1"/>
    </xf>
    <xf numFmtId="38" fontId="69" fillId="6" borderId="50" xfId="1" applyFont="1" applyFill="1" applyBorder="1" applyAlignment="1" applyProtection="1">
      <alignment vertical="center"/>
    </xf>
    <xf numFmtId="38" fontId="69" fillId="6" borderId="50" xfId="1" applyFont="1" applyFill="1" applyBorder="1" applyAlignment="1" applyProtection="1">
      <alignment vertical="center" shrinkToFit="1"/>
    </xf>
    <xf numFmtId="38" fontId="68" fillId="6" borderId="51" xfId="1" applyFont="1" applyFill="1" applyBorder="1" applyAlignment="1" applyProtection="1">
      <alignment vertical="center" shrinkToFit="1"/>
    </xf>
    <xf numFmtId="38" fontId="68" fillId="6" borderId="15" xfId="1" applyFont="1" applyFill="1" applyBorder="1" applyAlignment="1" applyProtection="1">
      <alignment vertical="center" shrinkToFit="1"/>
    </xf>
    <xf numFmtId="38" fontId="69" fillId="6" borderId="1" xfId="1" applyFont="1" applyFill="1" applyBorder="1" applyAlignment="1" applyProtection="1">
      <alignment vertical="center" shrinkToFit="1"/>
    </xf>
    <xf numFmtId="38" fontId="69" fillId="6" borderId="132" xfId="1" applyFont="1" applyFill="1" applyBorder="1" applyAlignment="1" applyProtection="1">
      <alignment vertical="center" shrinkToFit="1"/>
    </xf>
    <xf numFmtId="38" fontId="69" fillId="6" borderId="15" xfId="1" applyFont="1" applyFill="1" applyBorder="1" applyAlignment="1" applyProtection="1">
      <alignment vertical="center" shrinkToFit="1"/>
    </xf>
    <xf numFmtId="0" fontId="58" fillId="12" borderId="121" xfId="15" applyFont="1" applyFill="1" applyBorder="1" applyAlignment="1" applyProtection="1">
      <alignment vertical="center" shrinkToFit="1"/>
      <protection locked="0"/>
    </xf>
    <xf numFmtId="0" fontId="58" fillId="12" borderId="7" xfId="15" applyFont="1" applyFill="1" applyBorder="1" applyAlignment="1" applyProtection="1">
      <alignment vertical="center" shrinkToFit="1"/>
      <protection locked="0"/>
    </xf>
    <xf numFmtId="38" fontId="69" fillId="6" borderId="3" xfId="2" applyFont="1" applyFill="1" applyBorder="1" applyAlignment="1" applyProtection="1">
      <alignment vertical="center" shrinkToFit="1"/>
    </xf>
    <xf numFmtId="38" fontId="69" fillId="6" borderId="23" xfId="2" applyFont="1" applyFill="1" applyBorder="1" applyAlignment="1" applyProtection="1">
      <alignment vertical="center" shrinkToFit="1"/>
    </xf>
    <xf numFmtId="38" fontId="69" fillId="6" borderId="4" xfId="2" applyFont="1" applyFill="1" applyBorder="1" applyAlignment="1" applyProtection="1">
      <alignment vertical="center" shrinkToFit="1"/>
    </xf>
    <xf numFmtId="38" fontId="58" fillId="8" borderId="50" xfId="1" applyFont="1" applyFill="1" applyBorder="1" applyAlignment="1" applyProtection="1">
      <alignment vertical="center" shrinkToFit="1"/>
      <protection locked="0"/>
    </xf>
    <xf numFmtId="38" fontId="58" fillId="12" borderId="50" xfId="1" applyFont="1" applyFill="1" applyBorder="1" applyAlignment="1" applyProtection="1">
      <alignment vertical="center" shrinkToFit="1"/>
      <protection locked="0"/>
    </xf>
    <xf numFmtId="38" fontId="58" fillId="8" borderId="8" xfId="1" applyFont="1" applyFill="1" applyBorder="1" applyAlignment="1" applyProtection="1">
      <alignment vertical="center" shrinkToFit="1"/>
      <protection locked="0"/>
    </xf>
    <xf numFmtId="38" fontId="58" fillId="12" borderId="105" xfId="1" applyFont="1" applyFill="1" applyBorder="1" applyAlignment="1" applyProtection="1">
      <alignment vertical="center" shrinkToFit="1"/>
      <protection locked="0"/>
    </xf>
    <xf numFmtId="38" fontId="58" fillId="8" borderId="13" xfId="1" applyFont="1" applyFill="1" applyBorder="1" applyAlignment="1" applyProtection="1">
      <alignment vertical="center" shrinkToFit="1"/>
      <protection locked="0"/>
    </xf>
    <xf numFmtId="38" fontId="58" fillId="8" borderId="87" xfId="1" applyFont="1" applyFill="1" applyBorder="1" applyAlignment="1" applyProtection="1">
      <alignment vertical="center" shrinkToFit="1"/>
      <protection locked="0"/>
    </xf>
    <xf numFmtId="38" fontId="58" fillId="12" borderId="87" xfId="1" applyFont="1" applyFill="1" applyBorder="1" applyAlignment="1" applyProtection="1">
      <alignment vertical="center" shrinkToFit="1"/>
      <protection locked="0"/>
    </xf>
    <xf numFmtId="38" fontId="68" fillId="6" borderId="105" xfId="1" applyFont="1" applyFill="1" applyBorder="1" applyAlignment="1" applyProtection="1">
      <alignment vertical="center" shrinkToFit="1"/>
    </xf>
    <xf numFmtId="38" fontId="58" fillId="9" borderId="118" xfId="2" applyFont="1" applyFill="1" applyBorder="1" applyAlignment="1" applyProtection="1">
      <alignment vertical="center" shrinkToFit="1"/>
    </xf>
    <xf numFmtId="38" fontId="58" fillId="9" borderId="8" xfId="2" applyFont="1" applyFill="1" applyBorder="1" applyAlignment="1" applyProtection="1">
      <alignment vertical="center" shrinkToFit="1"/>
    </xf>
    <xf numFmtId="0" fontId="58" fillId="9" borderId="8" xfId="15" applyFont="1" applyFill="1" applyBorder="1" applyAlignment="1">
      <alignment vertical="center" shrinkToFit="1"/>
    </xf>
    <xf numFmtId="38" fontId="58" fillId="9" borderId="8" xfId="1" applyFont="1" applyFill="1" applyBorder="1" applyAlignment="1" applyProtection="1">
      <alignment vertical="center" shrinkToFit="1"/>
    </xf>
    <xf numFmtId="0" fontId="58" fillId="9" borderId="77" xfId="15" applyFont="1" applyFill="1" applyBorder="1" applyAlignment="1">
      <alignment vertical="center" shrinkToFit="1"/>
    </xf>
    <xf numFmtId="0" fontId="58" fillId="8" borderId="2" xfId="15" applyFont="1" applyFill="1" applyBorder="1">
      <alignment vertical="center"/>
    </xf>
    <xf numFmtId="0" fontId="58" fillId="12" borderId="12" xfId="15" applyFont="1" applyFill="1" applyBorder="1" applyAlignment="1">
      <alignment horizontal="right" vertical="center"/>
    </xf>
    <xf numFmtId="0" fontId="58" fillId="10" borderId="12" xfId="15" applyFont="1" applyFill="1" applyBorder="1">
      <alignment vertical="center"/>
    </xf>
    <xf numFmtId="0" fontId="58" fillId="10" borderId="79" xfId="15" applyFont="1" applyFill="1" applyBorder="1">
      <alignment vertical="center"/>
    </xf>
    <xf numFmtId="0" fontId="58" fillId="12" borderId="121" xfId="15" applyFont="1" applyFill="1" applyBorder="1" applyAlignment="1">
      <alignment vertical="center" shrinkToFit="1"/>
    </xf>
    <xf numFmtId="0" fontId="58" fillId="12" borderId="7" xfId="15" applyFont="1" applyFill="1" applyBorder="1" applyAlignment="1">
      <alignment vertical="center" shrinkToFit="1"/>
    </xf>
    <xf numFmtId="38" fontId="68" fillId="8" borderId="6" xfId="1" applyFont="1" applyFill="1" applyBorder="1" applyAlignment="1" applyProtection="1">
      <alignment vertical="center" shrinkToFit="1"/>
    </xf>
    <xf numFmtId="38" fontId="68" fillId="8" borderId="1" xfId="1" applyFont="1" applyFill="1" applyBorder="1" applyAlignment="1" applyProtection="1">
      <alignment vertical="center" shrinkToFit="1"/>
    </xf>
    <xf numFmtId="38" fontId="68" fillId="8" borderId="24" xfId="1" applyFont="1" applyFill="1" applyBorder="1" applyAlignment="1" applyProtection="1">
      <alignment vertical="center" shrinkToFit="1"/>
    </xf>
    <xf numFmtId="38" fontId="68" fillId="8" borderId="132" xfId="1" applyFont="1" applyFill="1" applyBorder="1" applyAlignment="1" applyProtection="1">
      <alignment vertical="center" shrinkToFit="1"/>
    </xf>
    <xf numFmtId="38" fontId="83" fillId="2" borderId="4" xfId="15" applyNumberFormat="1" applyFont="1" applyFill="1" applyBorder="1" applyAlignment="1">
      <alignment horizontal="right" vertical="center" shrinkToFit="1"/>
    </xf>
    <xf numFmtId="38" fontId="83" fillId="2" borderId="15" xfId="1" applyFont="1" applyFill="1" applyBorder="1" applyAlignment="1" applyProtection="1">
      <alignment horizontal="right" vertical="center"/>
    </xf>
    <xf numFmtId="0" fontId="18" fillId="4" borderId="82" xfId="15" applyFont="1" applyFill="1" applyBorder="1" applyAlignment="1">
      <alignment horizontal="left" vertical="center" wrapText="1"/>
    </xf>
    <xf numFmtId="0" fontId="18" fillId="4" borderId="8" xfId="15" applyFont="1" applyFill="1" applyBorder="1" applyAlignment="1">
      <alignment horizontal="left" vertical="center" wrapText="1"/>
    </xf>
    <xf numFmtId="0" fontId="15" fillId="6" borderId="118" xfId="15" applyFont="1" applyFill="1" applyBorder="1" applyAlignment="1">
      <alignment horizontal="left" vertical="center" shrinkToFit="1"/>
    </xf>
    <xf numFmtId="0" fontId="15" fillId="6" borderId="77" xfId="15" applyFont="1" applyFill="1" applyBorder="1" applyAlignment="1">
      <alignment horizontal="left" vertical="center" shrinkToFit="1"/>
    </xf>
    <xf numFmtId="0" fontId="10" fillId="12" borderId="6" xfId="18" applyFont="1" applyFill="1" applyBorder="1">
      <alignment vertical="center"/>
    </xf>
    <xf numFmtId="0" fontId="10" fillId="12" borderId="12" xfId="18" applyFont="1" applyFill="1" applyBorder="1">
      <alignment vertical="center"/>
    </xf>
    <xf numFmtId="0" fontId="10" fillId="12" borderId="3" xfId="18" applyFont="1" applyFill="1" applyBorder="1">
      <alignment vertical="center"/>
    </xf>
    <xf numFmtId="0" fontId="18" fillId="4" borderId="83" xfId="15" applyFont="1" applyFill="1" applyBorder="1" applyAlignment="1">
      <alignment horizontal="left" vertical="center" wrapText="1"/>
    </xf>
    <xf numFmtId="0" fontId="18" fillId="4" borderId="2" xfId="15" applyFont="1" applyFill="1" applyBorder="1" applyAlignment="1">
      <alignment horizontal="left" vertical="center" wrapText="1"/>
    </xf>
    <xf numFmtId="0" fontId="15" fillId="12" borderId="3" xfId="15" applyFont="1" applyFill="1" applyBorder="1" applyAlignment="1">
      <alignment horizontal="left" vertical="center" shrinkToFit="1"/>
    </xf>
    <xf numFmtId="0" fontId="15" fillId="12" borderId="79" xfId="15" applyFont="1" applyFill="1" applyBorder="1" applyAlignment="1">
      <alignment horizontal="left" vertical="center" shrinkToFit="1"/>
    </xf>
    <xf numFmtId="0" fontId="20" fillId="6" borderId="0" xfId="15" applyFont="1" applyFill="1" applyAlignment="1">
      <alignment horizontal="center" vertical="center"/>
    </xf>
    <xf numFmtId="38" fontId="10" fillId="7" borderId="2" xfId="2" applyFont="1" applyFill="1" applyBorder="1" applyAlignment="1" applyProtection="1">
      <alignment horizontal="center" vertical="center"/>
    </xf>
    <xf numFmtId="0" fontId="32" fillId="7" borderId="52" xfId="15" applyFont="1" applyFill="1" applyBorder="1" applyAlignment="1">
      <alignment horizontal="center" vertical="center"/>
    </xf>
    <xf numFmtId="0" fontId="32" fillId="7" borderId="76" xfId="15" applyFont="1" applyFill="1" applyBorder="1" applyAlignment="1">
      <alignment horizontal="center" vertical="center"/>
    </xf>
    <xf numFmtId="0" fontId="32" fillId="7" borderId="77" xfId="15" applyFont="1" applyFill="1" applyBorder="1" applyAlignment="1">
      <alignment horizontal="center" vertical="center"/>
    </xf>
    <xf numFmtId="38" fontId="9" fillId="6" borderId="0" xfId="2" applyFont="1" applyFill="1" applyAlignment="1" applyProtection="1">
      <alignment horizontal="center" vertical="center"/>
    </xf>
    <xf numFmtId="38" fontId="67" fillId="6" borderId="0" xfId="2" applyFont="1" applyFill="1" applyAlignment="1" applyProtection="1">
      <alignment horizontal="center" vertical="center"/>
    </xf>
    <xf numFmtId="0" fontId="10" fillId="10" borderId="6" xfId="18" applyFont="1" applyFill="1" applyBorder="1">
      <alignment vertical="center"/>
    </xf>
    <xf numFmtId="0" fontId="10" fillId="10" borderId="12" xfId="18" applyFont="1" applyFill="1" applyBorder="1">
      <alignment vertical="center"/>
    </xf>
    <xf numFmtId="0" fontId="10" fillId="10" borderId="3" xfId="18" applyFont="1" applyFill="1" applyBorder="1">
      <alignment vertical="center"/>
    </xf>
    <xf numFmtId="0" fontId="10" fillId="6" borderId="20" xfId="15" applyFont="1" applyFill="1" applyBorder="1" applyAlignment="1">
      <alignment horizontal="center" vertical="center"/>
    </xf>
    <xf numFmtId="0" fontId="10" fillId="6" borderId="27" xfId="15" applyFont="1" applyFill="1" applyBorder="1" applyAlignment="1">
      <alignment horizontal="center" vertical="center"/>
    </xf>
    <xf numFmtId="38" fontId="10" fillId="6" borderId="20" xfId="2" applyFont="1" applyFill="1" applyBorder="1" applyAlignment="1" applyProtection="1">
      <alignment horizontal="center" vertical="center"/>
    </xf>
    <xf numFmtId="38" fontId="10" fillId="6" borderId="0" xfId="2" applyFont="1" applyFill="1" applyBorder="1" applyAlignment="1" applyProtection="1">
      <alignment horizontal="center" vertical="center"/>
    </xf>
    <xf numFmtId="38" fontId="10" fillId="6" borderId="19" xfId="2" applyFont="1" applyFill="1" applyBorder="1" applyAlignment="1" applyProtection="1">
      <alignment horizontal="center" vertical="center"/>
    </xf>
    <xf numFmtId="38" fontId="10" fillId="6" borderId="27" xfId="2" applyFont="1" applyFill="1" applyBorder="1" applyAlignment="1" applyProtection="1">
      <alignment horizontal="center" vertical="center"/>
    </xf>
    <xf numFmtId="38" fontId="10" fillId="6" borderId="26" xfId="2" applyFont="1" applyFill="1" applyBorder="1" applyAlignment="1" applyProtection="1">
      <alignment horizontal="center" vertical="center"/>
    </xf>
    <xf numFmtId="38" fontId="10" fillId="6" borderId="25" xfId="2" applyFont="1" applyFill="1" applyBorder="1" applyAlignment="1" applyProtection="1">
      <alignment horizontal="center" vertical="center"/>
    </xf>
    <xf numFmtId="0" fontId="22" fillId="4" borderId="18" xfId="15" applyFont="1" applyFill="1" applyBorder="1" applyAlignment="1">
      <alignment horizontal="center" vertical="center"/>
    </xf>
    <xf numFmtId="0" fontId="22" fillId="4" borderId="21" xfId="15" applyFont="1" applyFill="1" applyBorder="1" applyAlignment="1">
      <alignment horizontal="center" vertical="center"/>
    </xf>
    <xf numFmtId="0" fontId="22" fillId="4" borderId="28" xfId="15" applyFont="1" applyFill="1" applyBorder="1" applyAlignment="1">
      <alignment horizontal="center" vertical="center"/>
    </xf>
    <xf numFmtId="0" fontId="22" fillId="4" borderId="124" xfId="15" applyFont="1" applyFill="1" applyBorder="1" applyAlignment="1">
      <alignment horizontal="center" vertical="center"/>
    </xf>
    <xf numFmtId="0" fontId="22" fillId="4" borderId="9" xfId="15" applyFont="1" applyFill="1" applyBorder="1" applyAlignment="1">
      <alignment horizontal="center" vertical="center"/>
    </xf>
    <xf numFmtId="0" fontId="22" fillId="4" borderId="126" xfId="15" applyFont="1" applyFill="1" applyBorder="1" applyAlignment="1">
      <alignment horizontal="center" vertical="center"/>
    </xf>
    <xf numFmtId="38" fontId="10" fillId="6" borderId="129" xfId="2" applyFont="1" applyFill="1" applyBorder="1" applyAlignment="1" applyProtection="1">
      <alignment horizontal="center" vertical="center"/>
    </xf>
    <xf numFmtId="0" fontId="10" fillId="0" borderId="130" xfId="15" applyFont="1" applyBorder="1" applyAlignment="1">
      <alignment horizontal="center" vertical="center"/>
    </xf>
    <xf numFmtId="0" fontId="18" fillId="4" borderId="120" xfId="15" applyFont="1" applyFill="1" applyBorder="1" applyAlignment="1">
      <alignment horizontal="left" vertical="center" wrapText="1"/>
    </xf>
    <xf numFmtId="0" fontId="18" fillId="4" borderId="105" xfId="15" applyFont="1" applyFill="1" applyBorder="1" applyAlignment="1">
      <alignment horizontal="left" vertical="center" wrapText="1"/>
    </xf>
    <xf numFmtId="0" fontId="15" fillId="12" borderId="119" xfId="15" applyFont="1" applyFill="1" applyBorder="1" applyAlignment="1">
      <alignment horizontal="left" vertical="center" shrinkToFit="1"/>
    </xf>
    <xf numFmtId="0" fontId="15" fillId="12" borderId="25" xfId="15" applyFont="1" applyFill="1" applyBorder="1" applyAlignment="1">
      <alignment horizontal="left" vertical="center" shrinkToFit="1"/>
    </xf>
    <xf numFmtId="0" fontId="10" fillId="13" borderId="6" xfId="18" applyFont="1" applyFill="1" applyBorder="1">
      <alignment vertical="center"/>
    </xf>
    <xf numFmtId="0" fontId="10" fillId="13" borderId="12" xfId="18" applyFont="1" applyFill="1" applyBorder="1">
      <alignment vertical="center"/>
    </xf>
    <xf numFmtId="0" fontId="10" fillId="13" borderId="3" xfId="18" applyFont="1" applyFill="1" applyBorder="1">
      <alignment vertical="center"/>
    </xf>
    <xf numFmtId="0" fontId="10" fillId="9" borderId="107" xfId="15" applyFont="1" applyFill="1" applyBorder="1" applyAlignment="1">
      <alignment horizontal="left" vertical="center" shrinkToFit="1"/>
    </xf>
    <xf numFmtId="0" fontId="10" fillId="9" borderId="108" xfId="15" applyFont="1" applyFill="1" applyBorder="1" applyAlignment="1">
      <alignment horizontal="left" vertical="center" shrinkToFit="1"/>
    </xf>
    <xf numFmtId="0" fontId="10" fillId="9" borderId="109" xfId="15" applyFont="1" applyFill="1" applyBorder="1" applyAlignment="1">
      <alignment horizontal="left" vertical="center" shrinkToFit="1"/>
    </xf>
    <xf numFmtId="0" fontId="10" fillId="8" borderId="6" xfId="18" applyFont="1" applyFill="1" applyBorder="1">
      <alignment vertical="center"/>
    </xf>
    <xf numFmtId="0" fontId="10" fillId="8" borderId="12" xfId="18" applyFont="1" applyFill="1" applyBorder="1">
      <alignment vertical="center"/>
    </xf>
    <xf numFmtId="0" fontId="10" fillId="8" borderId="3" xfId="18" applyFont="1" applyFill="1" applyBorder="1">
      <alignment vertical="center"/>
    </xf>
    <xf numFmtId="56" fontId="10" fillId="6" borderId="110" xfId="15" applyNumberFormat="1" applyFont="1" applyFill="1" applyBorder="1" applyAlignment="1">
      <alignment horizontal="left" vertical="center" shrinkToFit="1"/>
    </xf>
    <xf numFmtId="56" fontId="10" fillId="6" borderId="86" xfId="15" applyNumberFormat="1" applyFont="1" applyFill="1" applyBorder="1" applyAlignment="1">
      <alignment horizontal="left" vertical="center" shrinkToFit="1"/>
    </xf>
    <xf numFmtId="56" fontId="10" fillId="0" borderId="86" xfId="15" applyNumberFormat="1" applyFont="1" applyBorder="1" applyAlignment="1">
      <alignment horizontal="left" vertical="center" shrinkToFit="1"/>
    </xf>
    <xf numFmtId="56" fontId="10" fillId="0" borderId="111" xfId="15" applyNumberFormat="1" applyFont="1" applyBorder="1" applyAlignment="1">
      <alignment horizontal="left" vertical="center" shrinkToFit="1"/>
    </xf>
    <xf numFmtId="0" fontId="10" fillId="0" borderId="6" xfId="18" applyFont="1" applyBorder="1">
      <alignment vertical="center"/>
    </xf>
    <xf numFmtId="0" fontId="10" fillId="0" borderId="12" xfId="18" applyFont="1" applyBorder="1">
      <alignment vertical="center"/>
    </xf>
    <xf numFmtId="0" fontId="10" fillId="0" borderId="3" xfId="18" applyFont="1" applyBorder="1">
      <alignment vertical="center"/>
    </xf>
    <xf numFmtId="0" fontId="10" fillId="6" borderId="86" xfId="15" applyFont="1" applyFill="1" applyBorder="1" applyAlignment="1">
      <alignment horizontal="left" vertical="center" shrinkToFit="1"/>
    </xf>
    <xf numFmtId="0" fontId="10" fillId="4" borderId="78" xfId="15" applyFont="1" applyFill="1" applyBorder="1" applyAlignment="1">
      <alignment horizontal="center" vertical="center" wrapText="1"/>
    </xf>
    <xf numFmtId="0" fontId="10" fillId="4" borderId="12" xfId="15" applyFont="1" applyFill="1" applyBorder="1" applyAlignment="1">
      <alignment horizontal="center" vertical="center" wrapText="1"/>
    </xf>
    <xf numFmtId="0" fontId="10" fillId="4" borderId="79" xfId="15" applyFont="1" applyFill="1" applyBorder="1" applyAlignment="1">
      <alignment horizontal="center" vertical="center" wrapText="1"/>
    </xf>
    <xf numFmtId="0" fontId="10" fillId="6" borderId="45" xfId="15" applyFont="1" applyFill="1" applyBorder="1" applyAlignment="1">
      <alignment horizontal="left" vertical="center" wrapText="1"/>
    </xf>
    <xf numFmtId="0" fontId="10" fillId="6" borderId="47" xfId="15" applyFont="1" applyFill="1" applyBorder="1" applyAlignment="1">
      <alignment horizontal="left" vertical="center" wrapText="1"/>
    </xf>
    <xf numFmtId="0" fontId="10" fillId="4" borderId="27" xfId="15" applyFont="1" applyFill="1" applyBorder="1" applyAlignment="1">
      <alignment horizontal="center" vertical="center" wrapText="1"/>
    </xf>
    <xf numFmtId="0" fontId="10" fillId="4" borderId="26" xfId="15" applyFont="1" applyFill="1" applyBorder="1" applyAlignment="1">
      <alignment horizontal="center" vertical="center" wrapText="1"/>
    </xf>
    <xf numFmtId="0" fontId="10" fillId="4" borderId="25" xfId="15" applyFont="1" applyFill="1" applyBorder="1" applyAlignment="1">
      <alignment horizontal="center" vertical="center" wrapText="1"/>
    </xf>
    <xf numFmtId="0" fontId="10" fillId="12" borderId="45" xfId="15" applyFont="1" applyFill="1" applyBorder="1" applyAlignment="1">
      <alignment horizontal="center" vertical="center" wrapText="1"/>
    </xf>
    <xf numFmtId="0" fontId="10" fillId="12" borderId="51" xfId="15" applyFont="1" applyFill="1" applyBorder="1" applyAlignment="1">
      <alignment horizontal="left" vertical="center" wrapText="1"/>
    </xf>
    <xf numFmtId="0" fontId="10" fillId="12" borderId="45" xfId="15" applyFont="1" applyFill="1" applyBorder="1" applyAlignment="1">
      <alignment horizontal="left" vertical="center" wrapText="1"/>
    </xf>
    <xf numFmtId="0" fontId="10" fillId="12" borderId="47" xfId="15" applyFont="1" applyFill="1" applyBorder="1" applyAlignment="1">
      <alignment horizontal="left" vertical="center" wrapText="1"/>
    </xf>
    <xf numFmtId="0" fontId="10" fillId="21" borderId="6" xfId="18" applyFont="1" applyFill="1" applyBorder="1">
      <alignment vertical="center"/>
    </xf>
    <xf numFmtId="0" fontId="10" fillId="21" borderId="12" xfId="18" applyFont="1" applyFill="1" applyBorder="1">
      <alignment vertical="center"/>
    </xf>
    <xf numFmtId="0" fontId="10" fillId="21" borderId="3" xfId="18" applyFont="1" applyFill="1" applyBorder="1">
      <alignment vertical="center"/>
    </xf>
    <xf numFmtId="0" fontId="10" fillId="6" borderId="110" xfId="15" applyFont="1" applyFill="1" applyBorder="1" applyAlignment="1">
      <alignment horizontal="left" vertical="center" shrinkToFit="1"/>
    </xf>
    <xf numFmtId="0" fontId="10" fillId="12" borderId="86" xfId="15" applyFont="1" applyFill="1" applyBorder="1" applyAlignment="1">
      <alignment horizontal="left" vertical="center" shrinkToFit="1"/>
    </xf>
    <xf numFmtId="0" fontId="10" fillId="12" borderId="111" xfId="15" applyFont="1" applyFill="1" applyBorder="1" applyAlignment="1">
      <alignment horizontal="left" vertical="center" shrinkToFit="1"/>
    </xf>
    <xf numFmtId="0" fontId="10" fillId="6" borderId="112" xfId="15" applyFont="1" applyFill="1" applyBorder="1" applyAlignment="1">
      <alignment horizontal="left" vertical="center" wrapText="1" shrinkToFit="1"/>
    </xf>
    <xf numFmtId="0" fontId="10" fillId="6" borderId="113" xfId="15" applyFont="1" applyFill="1" applyBorder="1" applyAlignment="1">
      <alignment horizontal="left" vertical="center" shrinkToFit="1"/>
    </xf>
    <xf numFmtId="0" fontId="10" fillId="12" borderId="113" xfId="15" applyFont="1" applyFill="1" applyBorder="1" applyAlignment="1">
      <alignment horizontal="left" vertical="center" wrapText="1"/>
    </xf>
    <xf numFmtId="0" fontId="10" fillId="12" borderId="114" xfId="15" applyFont="1" applyFill="1" applyBorder="1" applyAlignment="1">
      <alignment horizontal="left" vertical="center" wrapText="1"/>
    </xf>
    <xf numFmtId="0" fontId="9" fillId="6" borderId="0" xfId="15" applyFont="1" applyFill="1" applyAlignment="1">
      <alignment horizontal="right" vertical="center"/>
    </xf>
    <xf numFmtId="0" fontId="58" fillId="4" borderId="44" xfId="15" applyFont="1" applyFill="1" applyBorder="1" applyAlignment="1">
      <alignment horizontal="center" vertical="center" wrapText="1"/>
    </xf>
    <xf numFmtId="0" fontId="58" fillId="4" borderId="45" xfId="15" applyFont="1" applyFill="1" applyBorder="1" applyAlignment="1">
      <alignment horizontal="center" vertical="center" wrapText="1"/>
    </xf>
    <xf numFmtId="0" fontId="58" fillId="4" borderId="47" xfId="15" applyFont="1" applyFill="1" applyBorder="1" applyAlignment="1">
      <alignment horizontal="center" vertical="center" wrapText="1"/>
    </xf>
    <xf numFmtId="0" fontId="58" fillId="4" borderId="44" xfId="15" applyFont="1" applyFill="1" applyBorder="1" applyAlignment="1">
      <alignment horizontal="center" vertical="center"/>
    </xf>
    <xf numFmtId="0" fontId="58" fillId="4" borderId="45" xfId="15" applyFont="1" applyFill="1" applyBorder="1" applyAlignment="1">
      <alignment horizontal="center" vertical="center"/>
    </xf>
    <xf numFmtId="0" fontId="58" fillId="4" borderId="47" xfId="15" applyFont="1" applyFill="1" applyBorder="1" applyAlignment="1">
      <alignment horizontal="center" vertical="center"/>
    </xf>
    <xf numFmtId="180" fontId="10" fillId="8" borderId="86" xfId="15" applyNumberFormat="1" applyFont="1" applyFill="1" applyBorder="1" applyAlignment="1">
      <alignment horizontal="center" vertical="center" shrinkToFit="1"/>
    </xf>
    <xf numFmtId="0" fontId="58" fillId="4" borderId="78" xfId="15" applyFont="1" applyFill="1" applyBorder="1" applyAlignment="1">
      <alignment vertical="center" wrapText="1"/>
    </xf>
    <xf numFmtId="0" fontId="58" fillId="4" borderId="12" xfId="15" applyFont="1" applyFill="1" applyBorder="1" applyAlignment="1">
      <alignment vertical="center" wrapText="1"/>
    </xf>
    <xf numFmtId="0" fontId="58" fillId="12" borderId="78" xfId="15" applyFont="1" applyFill="1" applyBorder="1" applyAlignment="1">
      <alignment horizontal="left" vertical="center"/>
    </xf>
    <xf numFmtId="0" fontId="58" fillId="12" borderId="12" xfId="15" applyFont="1" applyFill="1" applyBorder="1" applyAlignment="1">
      <alignment horizontal="left" vertical="center"/>
    </xf>
    <xf numFmtId="0" fontId="58" fillId="12" borderId="79" xfId="15" applyFont="1" applyFill="1" applyBorder="1" applyAlignment="1">
      <alignment horizontal="left" vertical="center"/>
    </xf>
    <xf numFmtId="0" fontId="58" fillId="4" borderId="78" xfId="15" applyFont="1" applyFill="1" applyBorder="1" applyAlignment="1">
      <alignment horizontal="left" vertical="center" wrapText="1"/>
    </xf>
    <xf numFmtId="0" fontId="58" fillId="4" borderId="12" xfId="15" applyFont="1" applyFill="1" applyBorder="1" applyAlignment="1">
      <alignment horizontal="left" vertical="center" wrapText="1"/>
    </xf>
    <xf numFmtId="38" fontId="60" fillId="0" borderId="6" xfId="2" applyFont="1" applyFill="1" applyBorder="1" applyAlignment="1" applyProtection="1">
      <alignment horizontal="right" vertical="center"/>
    </xf>
    <xf numFmtId="38" fontId="60" fillId="0" borderId="12" xfId="2" applyFont="1" applyFill="1" applyBorder="1" applyAlignment="1" applyProtection="1">
      <alignment horizontal="right" vertical="center"/>
    </xf>
    <xf numFmtId="0" fontId="58" fillId="4" borderId="124" xfId="15" applyFont="1" applyFill="1" applyBorder="1" applyAlignment="1">
      <alignment vertical="center" shrinkToFit="1"/>
    </xf>
    <xf numFmtId="0" fontId="58" fillId="4" borderId="9" xfId="15" applyFont="1" applyFill="1" applyBorder="1" applyAlignment="1">
      <alignment vertical="center" shrinkToFit="1"/>
    </xf>
    <xf numFmtId="0" fontId="60" fillId="10" borderId="44" xfId="15" applyFont="1" applyFill="1" applyBorder="1" applyAlignment="1">
      <alignment horizontal="center" vertical="center"/>
    </xf>
    <xf numFmtId="0" fontId="60" fillId="10" borderId="45" xfId="15" applyFont="1" applyFill="1" applyBorder="1" applyAlignment="1">
      <alignment horizontal="center" vertical="center"/>
    </xf>
    <xf numFmtId="0" fontId="60" fillId="10" borderId="47" xfId="15" applyFont="1" applyFill="1" applyBorder="1" applyAlignment="1">
      <alignment horizontal="center" vertical="center"/>
    </xf>
    <xf numFmtId="0" fontId="60" fillId="15" borderId="44" xfId="15" applyFont="1" applyFill="1" applyBorder="1" applyAlignment="1">
      <alignment horizontal="center" vertical="center"/>
    </xf>
    <xf numFmtId="0" fontId="60" fillId="15" borderId="45" xfId="15" applyFont="1" applyFill="1" applyBorder="1" applyAlignment="1">
      <alignment horizontal="center" vertical="center"/>
    </xf>
    <xf numFmtId="0" fontId="60" fillId="15" borderId="47" xfId="15" applyFont="1" applyFill="1" applyBorder="1" applyAlignment="1">
      <alignment horizontal="center" vertical="center"/>
    </xf>
    <xf numFmtId="0" fontId="58" fillId="4" borderId="18" xfId="15" applyFont="1" applyFill="1" applyBorder="1" applyAlignment="1">
      <alignment vertical="center" wrapText="1"/>
    </xf>
    <xf numFmtId="0" fontId="58" fillId="4" borderId="21" xfId="15" applyFont="1" applyFill="1" applyBorder="1" applyAlignment="1">
      <alignment vertical="center" wrapText="1"/>
    </xf>
    <xf numFmtId="38" fontId="58" fillId="9" borderId="118" xfId="2" applyFont="1" applyFill="1" applyBorder="1" applyAlignment="1" applyProtection="1">
      <alignment vertical="center" shrinkToFit="1"/>
    </xf>
    <xf numFmtId="38" fontId="58" fillId="9" borderId="8" xfId="2" applyFont="1" applyFill="1" applyBorder="1" applyAlignment="1" applyProtection="1">
      <alignment vertical="center" shrinkToFit="1"/>
    </xf>
    <xf numFmtId="0" fontId="68" fillId="6" borderId="52" xfId="15" applyFont="1" applyFill="1" applyBorder="1" applyAlignment="1">
      <alignment horizontal="center" vertical="center" shrinkToFit="1"/>
    </xf>
    <xf numFmtId="0" fontId="68" fillId="6" borderId="76" xfId="15" applyFont="1" applyFill="1" applyBorder="1" applyAlignment="1">
      <alignment horizontal="center" vertical="center" shrinkToFit="1"/>
    </xf>
    <xf numFmtId="0" fontId="58" fillId="4" borderId="17" xfId="15" applyFont="1" applyFill="1" applyBorder="1" applyAlignment="1">
      <alignment vertical="center" wrapText="1"/>
    </xf>
    <xf numFmtId="0" fontId="58" fillId="4" borderId="16" xfId="15" applyFont="1" applyFill="1" applyBorder="1" applyAlignment="1">
      <alignment vertical="center" wrapText="1"/>
    </xf>
    <xf numFmtId="0" fontId="58" fillId="12" borderId="17" xfId="15" applyFont="1" applyFill="1" applyBorder="1" applyAlignment="1">
      <alignment horizontal="left" vertical="center"/>
    </xf>
    <xf numFmtId="0" fontId="58" fillId="12" borderId="16" xfId="15" applyFont="1" applyFill="1" applyBorder="1" applyAlignment="1">
      <alignment horizontal="left" vertical="center"/>
    </xf>
    <xf numFmtId="0" fontId="58" fillId="12" borderId="80" xfId="15" applyFont="1" applyFill="1" applyBorder="1" applyAlignment="1">
      <alignment horizontal="left" vertical="center"/>
    </xf>
    <xf numFmtId="0" fontId="58" fillId="4" borderId="43" xfId="15" applyFont="1" applyFill="1" applyBorder="1" applyAlignment="1">
      <alignment horizontal="center" vertical="center" wrapText="1"/>
    </xf>
    <xf numFmtId="0" fontId="63" fillId="12" borderId="134" xfId="15" applyFont="1" applyFill="1" applyBorder="1" applyAlignment="1">
      <alignment vertical="top" wrapText="1"/>
    </xf>
    <xf numFmtId="0" fontId="63" fillId="12" borderId="135" xfId="15" applyFont="1" applyFill="1" applyBorder="1" applyAlignment="1">
      <alignment vertical="top" wrapText="1"/>
    </xf>
    <xf numFmtId="0" fontId="63" fillId="12" borderId="136" xfId="15" applyFont="1" applyFill="1" applyBorder="1" applyAlignment="1">
      <alignment vertical="top" wrapText="1"/>
    </xf>
    <xf numFmtId="0" fontId="63" fillId="12" borderId="137" xfId="15" applyFont="1" applyFill="1" applyBorder="1" applyAlignment="1">
      <alignment vertical="top" wrapText="1"/>
    </xf>
    <xf numFmtId="0" fontId="63" fillId="12" borderId="0" xfId="15" applyFont="1" applyFill="1" applyAlignment="1">
      <alignment vertical="top" wrapText="1"/>
    </xf>
    <xf numFmtId="0" fontId="63" fillId="12" borderId="138" xfId="15" applyFont="1" applyFill="1" applyBorder="1" applyAlignment="1">
      <alignment vertical="top" wrapText="1"/>
    </xf>
    <xf numFmtId="0" fontId="63" fillId="12" borderId="139" xfId="15" applyFont="1" applyFill="1" applyBorder="1" applyAlignment="1">
      <alignment vertical="top" wrapText="1"/>
    </xf>
    <xf numFmtId="0" fontId="63" fillId="12" borderId="140" xfId="15" applyFont="1" applyFill="1" applyBorder="1" applyAlignment="1">
      <alignment vertical="top" wrapText="1"/>
    </xf>
    <xf numFmtId="0" fontId="63" fillId="12" borderId="141" xfId="15" applyFont="1" applyFill="1" applyBorder="1" applyAlignment="1">
      <alignment vertical="top" wrapText="1"/>
    </xf>
    <xf numFmtId="0" fontId="58" fillId="12" borderId="6" xfId="15" applyFont="1" applyFill="1" applyBorder="1" applyAlignment="1">
      <alignment horizontal="right" vertical="center"/>
    </xf>
    <xf numFmtId="0" fontId="58" fillId="12" borderId="3" xfId="15" applyFont="1" applyFill="1" applyBorder="1" applyAlignment="1">
      <alignment horizontal="right" vertical="center"/>
    </xf>
    <xf numFmtId="38" fontId="69" fillId="6" borderId="3" xfId="2" applyFont="1" applyFill="1" applyBorder="1" applyAlignment="1" applyProtection="1">
      <alignment vertical="center" shrinkToFit="1"/>
    </xf>
    <xf numFmtId="38" fontId="69" fillId="6" borderId="2" xfId="2" applyFont="1" applyFill="1" applyBorder="1" applyAlignment="1" applyProtection="1">
      <alignment vertical="center" shrinkToFit="1"/>
    </xf>
    <xf numFmtId="0" fontId="58" fillId="12" borderId="78" xfId="15" applyFont="1" applyFill="1" applyBorder="1" applyAlignment="1">
      <alignment horizontal="center" vertical="center" shrinkToFit="1"/>
    </xf>
    <xf numFmtId="0" fontId="58" fillId="12" borderId="12" xfId="15" applyFont="1" applyFill="1" applyBorder="1" applyAlignment="1">
      <alignment horizontal="center" vertical="center" shrinkToFit="1"/>
    </xf>
    <xf numFmtId="38" fontId="69" fillId="6" borderId="23" xfId="2" applyFont="1" applyFill="1" applyBorder="1" applyAlignment="1" applyProtection="1">
      <alignment vertical="center" shrinkToFit="1"/>
    </xf>
    <xf numFmtId="38" fontId="69" fillId="6" borderId="14" xfId="2" applyFont="1" applyFill="1" applyBorder="1" applyAlignment="1" applyProtection="1">
      <alignment vertical="center" shrinkToFit="1"/>
    </xf>
    <xf numFmtId="0" fontId="58" fillId="4" borderId="18" xfId="15" applyFont="1" applyFill="1" applyBorder="1" applyAlignment="1">
      <alignment horizontal="center" vertical="center" wrapText="1"/>
    </xf>
    <xf numFmtId="0" fontId="58" fillId="4" borderId="21" xfId="15" applyFont="1" applyFill="1" applyBorder="1" applyAlignment="1">
      <alignment horizontal="center" vertical="center" wrapText="1"/>
    </xf>
    <xf numFmtId="179" fontId="58" fillId="4" borderId="44" xfId="15" applyNumberFormat="1" applyFont="1" applyFill="1" applyBorder="1" applyAlignment="1">
      <alignment horizontal="center" vertical="center" wrapText="1"/>
    </xf>
    <xf numFmtId="179" fontId="58" fillId="4" borderId="45" xfId="15" applyNumberFormat="1" applyFont="1" applyFill="1" applyBorder="1" applyAlignment="1">
      <alignment horizontal="center" vertical="center" wrapText="1"/>
    </xf>
    <xf numFmtId="179" fontId="58" fillId="4" borderId="47" xfId="15" applyNumberFormat="1" applyFont="1" applyFill="1" applyBorder="1" applyAlignment="1">
      <alignment horizontal="center" vertical="center" wrapText="1"/>
    </xf>
    <xf numFmtId="0" fontId="60" fillId="6" borderId="26" xfId="15" applyFont="1" applyFill="1" applyBorder="1">
      <alignment vertical="center"/>
    </xf>
    <xf numFmtId="0" fontId="60" fillId="6" borderId="25" xfId="15" applyFont="1" applyFill="1" applyBorder="1">
      <alignment vertical="center"/>
    </xf>
    <xf numFmtId="0" fontId="58" fillId="6" borderId="52" xfId="15" applyFont="1" applyFill="1" applyBorder="1" applyAlignment="1">
      <alignment horizontal="center" vertical="center" shrinkToFit="1"/>
    </xf>
    <xf numFmtId="0" fontId="58" fillId="6" borderId="77" xfId="15" applyFont="1" applyFill="1" applyBorder="1" applyAlignment="1">
      <alignment horizontal="center" vertical="center" shrinkToFit="1"/>
    </xf>
    <xf numFmtId="0" fontId="58" fillId="12" borderId="79" xfId="15" applyFont="1" applyFill="1" applyBorder="1" applyAlignment="1">
      <alignment horizontal="center" vertical="center" shrinkToFit="1"/>
    </xf>
    <xf numFmtId="0" fontId="58" fillId="4" borderId="44" xfId="15" applyFont="1" applyFill="1" applyBorder="1" applyAlignment="1">
      <alignment vertical="center" wrapText="1"/>
    </xf>
    <xf numFmtId="0" fontId="58" fillId="4" borderId="45" xfId="15" applyFont="1" applyFill="1" applyBorder="1" applyAlignment="1">
      <alignment vertical="center" wrapText="1"/>
    </xf>
    <xf numFmtId="38" fontId="58" fillId="12" borderId="45" xfId="2" applyFont="1" applyFill="1" applyBorder="1" applyAlignment="1" applyProtection="1">
      <alignment vertical="center" shrinkToFit="1"/>
    </xf>
    <xf numFmtId="0" fontId="58" fillId="12" borderId="17" xfId="15" applyFont="1" applyFill="1" applyBorder="1" applyAlignment="1">
      <alignment horizontal="center" vertical="center" shrinkToFit="1"/>
    </xf>
    <xf numFmtId="0" fontId="58" fillId="12" borderId="16" xfId="15" applyFont="1" applyFill="1" applyBorder="1" applyAlignment="1">
      <alignment horizontal="center" vertical="center" shrinkToFit="1"/>
    </xf>
    <xf numFmtId="38" fontId="69" fillId="6" borderId="44" xfId="2" applyFont="1" applyFill="1" applyBorder="1" applyAlignment="1" applyProtection="1">
      <alignment vertical="center" shrinkToFit="1"/>
    </xf>
    <xf numFmtId="38" fontId="69" fillId="6" borderId="123" xfId="2" applyFont="1" applyFill="1" applyBorder="1" applyAlignment="1" applyProtection="1">
      <alignment vertical="center" shrinkToFit="1"/>
    </xf>
    <xf numFmtId="0" fontId="58" fillId="14" borderId="0" xfId="15" applyFont="1" applyFill="1" applyAlignment="1">
      <alignment horizontal="center" vertical="center"/>
    </xf>
    <xf numFmtId="0" fontId="60" fillId="6" borderId="26" xfId="15" applyFont="1" applyFill="1" applyBorder="1" applyAlignment="1">
      <alignment vertical="center" shrinkToFit="1"/>
    </xf>
    <xf numFmtId="0" fontId="60" fillId="6" borderId="25" xfId="15" applyFont="1" applyFill="1" applyBorder="1" applyAlignment="1">
      <alignment vertical="center" shrinkToFit="1"/>
    </xf>
    <xf numFmtId="0" fontId="60" fillId="13" borderId="44" xfId="15" applyFont="1" applyFill="1" applyBorder="1" applyAlignment="1">
      <alignment horizontal="center" vertical="center"/>
    </xf>
    <xf numFmtId="0" fontId="60" fillId="13" borderId="45" xfId="15" applyFont="1" applyFill="1" applyBorder="1" applyAlignment="1">
      <alignment horizontal="center" vertical="center"/>
    </xf>
    <xf numFmtId="0" fontId="60" fillId="13" borderId="47" xfId="15" applyFont="1" applyFill="1" applyBorder="1" applyAlignment="1">
      <alignment horizontal="center" vertical="center"/>
    </xf>
    <xf numFmtId="0" fontId="68" fillId="6" borderId="77" xfId="15" applyFont="1" applyFill="1" applyBorder="1" applyAlignment="1">
      <alignment horizontal="center" vertical="center" shrinkToFit="1"/>
    </xf>
    <xf numFmtId="0" fontId="69" fillId="0" borderId="78" xfId="15" applyFont="1" applyBorder="1" applyAlignment="1">
      <alignment horizontal="center" vertical="center" shrinkToFit="1"/>
    </xf>
    <xf numFmtId="0" fontId="69" fillId="0" borderId="79" xfId="15" applyFont="1" applyBorder="1" applyAlignment="1">
      <alignment horizontal="center" vertical="center" shrinkToFit="1"/>
    </xf>
    <xf numFmtId="38" fontId="58" fillId="12" borderId="76" xfId="2" applyFont="1" applyFill="1" applyBorder="1" applyAlignment="1" applyProtection="1">
      <alignment vertical="center" shrinkToFit="1"/>
    </xf>
    <xf numFmtId="0" fontId="58" fillId="12" borderId="80" xfId="15" applyFont="1" applyFill="1" applyBorder="1" applyAlignment="1">
      <alignment horizontal="center" vertical="center" shrinkToFit="1"/>
    </xf>
    <xf numFmtId="38" fontId="58" fillId="12" borderId="16" xfId="2" applyFont="1" applyFill="1" applyBorder="1" applyAlignment="1" applyProtection="1">
      <alignment vertical="center" shrinkToFit="1"/>
    </xf>
    <xf numFmtId="38" fontId="58" fillId="12" borderId="9" xfId="2" applyFont="1" applyFill="1" applyBorder="1" applyAlignment="1" applyProtection="1">
      <alignment vertical="center" shrinkToFit="1"/>
    </xf>
    <xf numFmtId="0" fontId="69" fillId="0" borderId="17" xfId="15" applyFont="1" applyBorder="1" applyAlignment="1">
      <alignment horizontal="center" vertical="center" shrinkToFit="1"/>
    </xf>
    <xf numFmtId="0" fontId="69" fillId="0" borderId="80" xfId="15" applyFont="1" applyBorder="1" applyAlignment="1">
      <alignment horizontal="center" vertical="center" shrinkToFit="1"/>
    </xf>
    <xf numFmtId="38" fontId="58" fillId="12" borderId="26" xfId="2" applyFont="1" applyFill="1" applyBorder="1" applyAlignment="1" applyProtection="1">
      <alignment vertical="center" shrinkToFit="1"/>
    </xf>
    <xf numFmtId="0" fontId="60" fillId="16" borderId="44" xfId="15" applyFont="1" applyFill="1" applyBorder="1" applyAlignment="1">
      <alignment horizontal="center" vertical="center" shrinkToFit="1"/>
    </xf>
    <xf numFmtId="0" fontId="60" fillId="16" borderId="47" xfId="15" applyFont="1" applyFill="1" applyBorder="1" applyAlignment="1">
      <alignment horizontal="center" vertical="center" shrinkToFit="1"/>
    </xf>
    <xf numFmtId="0" fontId="60" fillId="17" borderId="44" xfId="15" applyFont="1" applyFill="1" applyBorder="1" applyAlignment="1">
      <alignment horizontal="center" vertical="center"/>
    </xf>
    <xf numFmtId="0" fontId="60" fillId="17" borderId="45" xfId="15" applyFont="1" applyFill="1" applyBorder="1" applyAlignment="1">
      <alignment horizontal="center" vertical="center"/>
    </xf>
    <xf numFmtId="0" fontId="60" fillId="17" borderId="47" xfId="15" applyFont="1" applyFill="1" applyBorder="1" applyAlignment="1">
      <alignment horizontal="center" vertical="center"/>
    </xf>
    <xf numFmtId="0" fontId="60" fillId="18" borderId="44" xfId="15" applyFont="1" applyFill="1" applyBorder="1" applyAlignment="1">
      <alignment horizontal="center" vertical="center"/>
    </xf>
    <xf numFmtId="0" fontId="60" fillId="18" borderId="45" xfId="15" applyFont="1" applyFill="1" applyBorder="1" applyAlignment="1">
      <alignment horizontal="center" vertical="center"/>
    </xf>
    <xf numFmtId="0" fontId="60" fillId="18" borderId="47" xfId="15" applyFont="1" applyFill="1" applyBorder="1" applyAlignment="1">
      <alignment horizontal="center" vertical="center"/>
    </xf>
    <xf numFmtId="0" fontId="58" fillId="4" borderId="52" xfId="15" applyFont="1" applyFill="1" applyBorder="1" applyAlignment="1">
      <alignment vertical="center" wrapText="1"/>
    </xf>
    <xf numFmtId="0" fontId="58" fillId="4" borderId="76" xfId="15" applyFont="1" applyFill="1" applyBorder="1" applyAlignment="1">
      <alignment vertical="center" wrapText="1"/>
    </xf>
    <xf numFmtId="0" fontId="60" fillId="6" borderId="0" xfId="15" applyFont="1" applyFill="1">
      <alignment vertical="center"/>
    </xf>
    <xf numFmtId="0" fontId="60" fillId="6" borderId="19" xfId="15" applyFont="1" applyFill="1" applyBorder="1">
      <alignment vertical="center"/>
    </xf>
    <xf numFmtId="0" fontId="60" fillId="16" borderId="44" xfId="15" applyFont="1" applyFill="1" applyBorder="1" applyAlignment="1">
      <alignment horizontal="center" vertical="center"/>
    </xf>
    <xf numFmtId="0" fontId="60" fillId="16" borderId="45" xfId="15" applyFont="1" applyFill="1" applyBorder="1" applyAlignment="1">
      <alignment horizontal="center" vertical="center"/>
    </xf>
    <xf numFmtId="0" fontId="60" fillId="16" borderId="47" xfId="15" applyFont="1" applyFill="1" applyBorder="1" applyAlignment="1">
      <alignment horizontal="center" vertical="center"/>
    </xf>
    <xf numFmtId="38" fontId="68" fillId="6" borderId="76" xfId="2" applyFont="1" applyFill="1" applyBorder="1" applyAlignment="1" applyProtection="1">
      <alignment vertical="center" shrinkToFit="1"/>
    </xf>
    <xf numFmtId="0" fontId="58" fillId="14" borderId="0" xfId="15" applyFont="1" applyFill="1" applyAlignment="1">
      <alignment horizontal="center" vertical="center" shrinkToFit="1"/>
    </xf>
    <xf numFmtId="0" fontId="69" fillId="6" borderId="78" xfId="15" applyFont="1" applyFill="1" applyBorder="1" applyAlignment="1">
      <alignment horizontal="center" vertical="center" shrinkToFit="1"/>
    </xf>
    <xf numFmtId="0" fontId="69" fillId="6" borderId="79" xfId="15" applyFont="1" applyFill="1" applyBorder="1" applyAlignment="1">
      <alignment horizontal="center" vertical="center" shrinkToFit="1"/>
    </xf>
    <xf numFmtId="0" fontId="69" fillId="6" borderId="17" xfId="15" applyFont="1" applyFill="1" applyBorder="1" applyAlignment="1">
      <alignment horizontal="center" vertical="center" shrinkToFit="1"/>
    </xf>
    <xf numFmtId="0" fontId="69" fillId="6" borderId="80" xfId="15" applyFont="1" applyFill="1" applyBorder="1" applyAlignment="1">
      <alignment horizontal="center" vertical="center" shrinkToFit="1"/>
    </xf>
    <xf numFmtId="0" fontId="60" fillId="16" borderId="6" xfId="15" applyFont="1" applyFill="1" applyBorder="1" applyAlignment="1">
      <alignment horizontal="center" vertical="center" shrinkToFit="1"/>
    </xf>
    <xf numFmtId="0" fontId="60" fillId="16" borderId="3" xfId="15" applyFont="1" applyFill="1" applyBorder="1" applyAlignment="1">
      <alignment horizontal="center" vertical="center" shrinkToFit="1"/>
    </xf>
    <xf numFmtId="38" fontId="68" fillId="6" borderId="16" xfId="2" applyFont="1" applyFill="1" applyBorder="1" applyAlignment="1" applyProtection="1">
      <alignment vertical="center" shrinkToFit="1"/>
    </xf>
    <xf numFmtId="38" fontId="81" fillId="16" borderId="121" xfId="1" applyFont="1" applyFill="1" applyBorder="1" applyAlignment="1" applyProtection="1">
      <alignment horizontal="center" vertical="center" shrinkToFit="1"/>
    </xf>
    <xf numFmtId="38" fontId="81" fillId="16" borderId="118" xfId="1" applyFont="1" applyFill="1" applyBorder="1" applyAlignment="1" applyProtection="1">
      <alignment horizontal="center" vertical="center" shrinkToFit="1"/>
    </xf>
    <xf numFmtId="0" fontId="63" fillId="12" borderId="134" xfId="15" applyFont="1" applyFill="1" applyBorder="1" applyAlignment="1" applyProtection="1">
      <alignment vertical="top" wrapText="1"/>
      <protection locked="0"/>
    </xf>
    <xf numFmtId="0" fontId="63" fillId="12" borderId="135" xfId="15" applyFont="1" applyFill="1" applyBorder="1" applyAlignment="1" applyProtection="1">
      <alignment vertical="top" wrapText="1"/>
      <protection locked="0"/>
    </xf>
    <xf numFmtId="0" fontId="63" fillId="12" borderId="136" xfId="15" applyFont="1" applyFill="1" applyBorder="1" applyAlignment="1" applyProtection="1">
      <alignment vertical="top" wrapText="1"/>
      <protection locked="0"/>
    </xf>
    <xf numFmtId="0" fontId="63" fillId="12" borderId="137" xfId="15" applyFont="1" applyFill="1" applyBorder="1" applyAlignment="1" applyProtection="1">
      <alignment vertical="top" wrapText="1"/>
      <protection locked="0"/>
    </xf>
    <xf numFmtId="0" fontId="63" fillId="12" borderId="0" xfId="15" applyFont="1" applyFill="1" applyAlignment="1" applyProtection="1">
      <alignment vertical="top" wrapText="1"/>
      <protection locked="0"/>
    </xf>
    <xf numFmtId="0" fontId="63" fillId="12" borderId="138" xfId="15" applyFont="1" applyFill="1" applyBorder="1" applyAlignment="1" applyProtection="1">
      <alignment vertical="top" wrapText="1"/>
      <protection locked="0"/>
    </xf>
    <xf numFmtId="0" fontId="63" fillId="12" borderId="139" xfId="15" applyFont="1" applyFill="1" applyBorder="1" applyAlignment="1" applyProtection="1">
      <alignment vertical="top" wrapText="1"/>
      <protection locked="0"/>
    </xf>
    <xf numFmtId="0" fontId="63" fillId="12" borderId="140" xfId="15" applyFont="1" applyFill="1" applyBorder="1" applyAlignment="1" applyProtection="1">
      <alignment vertical="top" wrapText="1"/>
      <protection locked="0"/>
    </xf>
    <xf numFmtId="0" fontId="63" fillId="12" borderId="141" xfId="15" applyFont="1" applyFill="1" applyBorder="1" applyAlignment="1" applyProtection="1">
      <alignment vertical="top" wrapText="1"/>
      <protection locked="0"/>
    </xf>
    <xf numFmtId="38" fontId="58" fillId="12" borderId="45" xfId="2" applyFont="1" applyFill="1" applyBorder="1" applyAlignment="1" applyProtection="1">
      <alignment vertical="center" shrinkToFit="1"/>
      <protection locked="0"/>
    </xf>
    <xf numFmtId="0" fontId="58" fillId="12" borderId="78" xfId="15" applyFont="1" applyFill="1" applyBorder="1" applyAlignment="1" applyProtection="1">
      <alignment horizontal="center" vertical="center" shrinkToFit="1"/>
      <protection locked="0"/>
    </xf>
    <xf numFmtId="0" fontId="58" fillId="12" borderId="79" xfId="15" applyFont="1" applyFill="1" applyBorder="1" applyAlignment="1" applyProtection="1">
      <alignment horizontal="center" vertical="center" shrinkToFit="1"/>
      <protection locked="0"/>
    </xf>
    <xf numFmtId="0" fontId="58" fillId="12" borderId="6" xfId="15" applyFont="1" applyFill="1" applyBorder="1" applyAlignment="1" applyProtection="1">
      <alignment horizontal="right" vertical="center"/>
      <protection locked="0"/>
    </xf>
    <xf numFmtId="0" fontId="58" fillId="12" borderId="3" xfId="15" applyFont="1" applyFill="1" applyBorder="1" applyAlignment="1" applyProtection="1">
      <alignment horizontal="right" vertical="center"/>
      <protection locked="0"/>
    </xf>
    <xf numFmtId="38" fontId="58" fillId="12" borderId="76" xfId="2" applyFont="1" applyFill="1" applyBorder="1" applyAlignment="1" applyProtection="1">
      <alignment vertical="center" shrinkToFit="1"/>
      <protection locked="0"/>
    </xf>
    <xf numFmtId="0" fontId="58" fillId="12" borderId="12" xfId="15" applyFont="1" applyFill="1" applyBorder="1" applyAlignment="1" applyProtection="1">
      <alignment horizontal="center" vertical="center" shrinkToFit="1"/>
      <protection locked="0"/>
    </xf>
    <xf numFmtId="0" fontId="58" fillId="12" borderId="17" xfId="15" applyFont="1" applyFill="1" applyBorder="1" applyAlignment="1" applyProtection="1">
      <alignment horizontal="center" vertical="center" shrinkToFit="1"/>
      <protection locked="0"/>
    </xf>
    <xf numFmtId="0" fontId="58" fillId="12" borderId="16" xfId="15" applyFont="1" applyFill="1" applyBorder="1" applyAlignment="1" applyProtection="1">
      <alignment horizontal="center" vertical="center" shrinkToFit="1"/>
      <protection locked="0"/>
    </xf>
    <xf numFmtId="38" fontId="58" fillId="12" borderId="16" xfId="2" applyFont="1" applyFill="1" applyBorder="1" applyAlignment="1" applyProtection="1">
      <alignment vertical="center" shrinkToFit="1"/>
      <protection locked="0"/>
    </xf>
    <xf numFmtId="0" fontId="15" fillId="12" borderId="3" xfId="15" applyFont="1" applyFill="1" applyBorder="1" applyAlignment="1" applyProtection="1">
      <alignment horizontal="left" vertical="center" shrinkToFit="1"/>
      <protection locked="0"/>
    </xf>
    <xf numFmtId="0" fontId="15" fillId="12" borderId="79" xfId="15" applyFont="1" applyFill="1" applyBorder="1" applyAlignment="1" applyProtection="1">
      <alignment horizontal="left" vertical="center" shrinkToFit="1"/>
      <protection locked="0"/>
    </xf>
    <xf numFmtId="38" fontId="10" fillId="6" borderId="129" xfId="2" applyFont="1" applyFill="1" applyBorder="1" applyAlignment="1" applyProtection="1">
      <alignment horizontal="center" vertical="center"/>
      <protection locked="0"/>
    </xf>
    <xf numFmtId="0" fontId="10" fillId="0" borderId="130" xfId="15" applyFont="1" applyBorder="1" applyAlignment="1" applyProtection="1">
      <alignment horizontal="center" vertical="center"/>
      <protection locked="0"/>
    </xf>
    <xf numFmtId="0" fontId="15" fillId="12" borderId="119" xfId="15" applyFont="1" applyFill="1" applyBorder="1" applyAlignment="1" applyProtection="1">
      <alignment horizontal="left" vertical="center" shrinkToFit="1"/>
      <protection locked="0"/>
    </xf>
    <xf numFmtId="0" fontId="15" fillId="12" borderId="25" xfId="15" applyFont="1" applyFill="1" applyBorder="1" applyAlignment="1" applyProtection="1">
      <alignment horizontal="left" vertical="center" shrinkToFit="1"/>
      <protection locked="0"/>
    </xf>
    <xf numFmtId="0" fontId="58" fillId="12" borderId="78" xfId="15" applyFont="1" applyFill="1" applyBorder="1" applyAlignment="1" applyProtection="1">
      <alignment horizontal="left" vertical="center"/>
      <protection locked="0"/>
    </xf>
    <xf numFmtId="0" fontId="58" fillId="12" borderId="12" xfId="15" applyFont="1" applyFill="1" applyBorder="1" applyAlignment="1" applyProtection="1">
      <alignment horizontal="left" vertical="center"/>
      <protection locked="0"/>
    </xf>
    <xf numFmtId="0" fontId="58" fillId="12" borderId="79" xfId="15" applyFont="1" applyFill="1" applyBorder="1" applyAlignment="1" applyProtection="1">
      <alignment horizontal="left" vertical="center"/>
      <protection locked="0"/>
    </xf>
    <xf numFmtId="0" fontId="58" fillId="12" borderId="17" xfId="15" applyFont="1" applyFill="1" applyBorder="1" applyAlignment="1" applyProtection="1">
      <alignment horizontal="left" vertical="center"/>
      <protection locked="0"/>
    </xf>
    <xf numFmtId="0" fontId="58" fillId="12" borderId="16" xfId="15" applyFont="1" applyFill="1" applyBorder="1" applyAlignment="1" applyProtection="1">
      <alignment horizontal="left" vertical="center"/>
      <protection locked="0"/>
    </xf>
    <xf numFmtId="0" fontId="58" fillId="12" borderId="80" xfId="15" applyFont="1" applyFill="1" applyBorder="1" applyAlignment="1" applyProtection="1">
      <alignment horizontal="left" vertical="center"/>
      <protection locked="0"/>
    </xf>
    <xf numFmtId="0" fontId="10" fillId="12" borderId="51" xfId="15" applyFont="1" applyFill="1" applyBorder="1" applyAlignment="1" applyProtection="1">
      <alignment horizontal="left" vertical="center" wrapText="1"/>
      <protection locked="0"/>
    </xf>
    <xf numFmtId="0" fontId="10" fillId="12" borderId="45" xfId="15" applyFont="1" applyFill="1" applyBorder="1" applyAlignment="1" applyProtection="1">
      <alignment horizontal="left" vertical="center" wrapText="1"/>
      <protection locked="0"/>
    </xf>
    <xf numFmtId="0" fontId="10" fillId="12" borderId="47" xfId="15" applyFont="1" applyFill="1" applyBorder="1" applyAlignment="1" applyProtection="1">
      <alignment horizontal="left" vertical="center" wrapText="1"/>
      <protection locked="0"/>
    </xf>
    <xf numFmtId="0" fontId="10" fillId="12" borderId="45" xfId="15" applyFont="1" applyFill="1" applyBorder="1" applyAlignment="1" applyProtection="1">
      <alignment horizontal="center" vertical="center" wrapText="1"/>
      <protection locked="0"/>
    </xf>
    <xf numFmtId="180" fontId="10" fillId="8" borderId="86" xfId="15" applyNumberFormat="1" applyFont="1" applyFill="1" applyBorder="1" applyAlignment="1" applyProtection="1">
      <alignment horizontal="center" vertical="center" shrinkToFit="1"/>
      <protection locked="0"/>
    </xf>
    <xf numFmtId="0" fontId="10" fillId="12" borderId="113" xfId="15" applyFont="1" applyFill="1" applyBorder="1" applyAlignment="1" applyProtection="1">
      <alignment horizontal="left" vertical="center" wrapText="1"/>
      <protection locked="0"/>
    </xf>
    <xf numFmtId="0" fontId="10" fillId="12" borderId="114" xfId="15" applyFont="1" applyFill="1" applyBorder="1" applyAlignment="1" applyProtection="1">
      <alignment horizontal="left" vertical="center" wrapText="1"/>
      <protection locked="0"/>
    </xf>
    <xf numFmtId="0" fontId="10" fillId="12" borderId="86" xfId="15" applyFont="1" applyFill="1" applyBorder="1" applyAlignment="1" applyProtection="1">
      <alignment horizontal="left" vertical="center" shrinkToFit="1"/>
      <protection locked="0"/>
    </xf>
    <xf numFmtId="0" fontId="10" fillId="12" borderId="111" xfId="15" applyFont="1" applyFill="1" applyBorder="1" applyAlignment="1" applyProtection="1">
      <alignment horizontal="left" vertical="center" shrinkToFit="1"/>
      <protection locked="0"/>
    </xf>
    <xf numFmtId="38" fontId="58" fillId="12" borderId="26" xfId="2" applyFont="1" applyFill="1" applyBorder="1" applyAlignment="1" applyProtection="1">
      <alignment vertical="center" shrinkToFit="1"/>
      <protection locked="0"/>
    </xf>
    <xf numFmtId="0" fontId="58" fillId="12" borderId="80" xfId="15" applyFont="1" applyFill="1" applyBorder="1" applyAlignment="1" applyProtection="1">
      <alignment horizontal="center" vertical="center" shrinkToFit="1"/>
      <protection locked="0"/>
    </xf>
    <xf numFmtId="38" fontId="58" fillId="12" borderId="9" xfId="2" applyFont="1" applyFill="1" applyBorder="1" applyAlignment="1" applyProtection="1">
      <alignment vertical="center" shrinkToFit="1"/>
      <protection locked="0"/>
    </xf>
    <xf numFmtId="180" fontId="10" fillId="8" borderId="0" xfId="15" applyNumberFormat="1" applyFont="1" applyFill="1" applyAlignment="1" applyProtection="1">
      <alignment horizontal="center" vertical="center"/>
      <protection locked="0"/>
    </xf>
    <xf numFmtId="0" fontId="40" fillId="6" borderId="0" xfId="16" applyFont="1" applyFill="1" applyBorder="1" applyAlignment="1" applyProtection="1">
      <alignment horizontal="left" vertical="center" shrinkToFit="1"/>
    </xf>
    <xf numFmtId="0" fontId="10" fillId="6" borderId="0" xfId="0" applyFont="1" applyFill="1" applyAlignment="1">
      <alignment horizontal="left" vertical="center" shrinkToFit="1"/>
    </xf>
    <xf numFmtId="0" fontId="10" fillId="0" borderId="44" xfId="15" applyFont="1" applyBorder="1" applyAlignment="1">
      <alignment horizontal="left" vertical="center" wrapText="1"/>
    </xf>
    <xf numFmtId="0" fontId="10" fillId="0" borderId="45" xfId="15" applyFont="1" applyBorder="1" applyAlignment="1">
      <alignment horizontal="left" vertical="center" wrapText="1"/>
    </xf>
    <xf numFmtId="0" fontId="10" fillId="0" borderId="47" xfId="15" applyFont="1" applyBorder="1" applyAlignment="1">
      <alignment horizontal="left" vertical="center" wrapText="1"/>
    </xf>
    <xf numFmtId="0" fontId="10" fillId="4" borderId="52" xfId="0" applyFont="1" applyFill="1" applyBorder="1" applyAlignment="1">
      <alignment horizontal="center" vertical="center" wrapText="1"/>
    </xf>
    <xf numFmtId="0" fontId="10" fillId="4" borderId="76" xfId="0" applyFont="1" applyFill="1" applyBorder="1" applyAlignment="1">
      <alignment horizontal="center" vertical="center" wrapText="1"/>
    </xf>
    <xf numFmtId="0" fontId="11" fillId="4" borderId="78" xfId="0" applyFont="1" applyFill="1" applyBorder="1" applyAlignment="1">
      <alignment vertical="center" wrapText="1"/>
    </xf>
    <xf numFmtId="0" fontId="11" fillId="4" borderId="12" xfId="0" applyFont="1" applyFill="1" applyBorder="1" applyAlignment="1">
      <alignment vertical="center" wrapText="1"/>
    </xf>
    <xf numFmtId="0" fontId="11" fillId="4" borderId="3" xfId="0" applyFont="1" applyFill="1" applyBorder="1" applyAlignment="1">
      <alignment vertical="center" wrapText="1"/>
    </xf>
    <xf numFmtId="0" fontId="11" fillId="6" borderId="0" xfId="15" applyFont="1" applyFill="1" applyAlignment="1">
      <alignment horizontal="right" vertical="center"/>
    </xf>
    <xf numFmtId="0" fontId="10" fillId="4" borderId="78" xfId="0" applyFont="1" applyFill="1" applyBorder="1" applyAlignment="1">
      <alignment horizontal="left" vertical="center" wrapText="1"/>
    </xf>
    <xf numFmtId="0" fontId="10" fillId="4" borderId="12" xfId="0" applyFont="1" applyFill="1" applyBorder="1" applyAlignment="1">
      <alignment horizontal="left" vertical="center" wrapText="1"/>
    </xf>
    <xf numFmtId="0" fontId="10" fillId="4" borderId="128" xfId="0" applyFont="1" applyFill="1" applyBorder="1" applyAlignment="1">
      <alignment vertical="center" wrapText="1"/>
    </xf>
    <xf numFmtId="0" fontId="10" fillId="4" borderId="11" xfId="0" applyFont="1" applyFill="1" applyBorder="1" applyAlignment="1">
      <alignment vertical="center" wrapText="1"/>
    </xf>
    <xf numFmtId="0" fontId="10" fillId="4" borderId="44" xfId="15" applyFont="1" applyFill="1" applyBorder="1" applyAlignment="1">
      <alignment horizontal="center" vertical="center" wrapText="1"/>
    </xf>
    <xf numFmtId="0" fontId="10" fillId="4" borderId="45" xfId="15" applyFont="1" applyFill="1" applyBorder="1" applyAlignment="1">
      <alignment horizontal="center" vertical="center" wrapText="1"/>
    </xf>
    <xf numFmtId="0" fontId="10" fillId="4" borderId="123" xfId="15" applyFont="1" applyFill="1" applyBorder="1" applyAlignment="1">
      <alignment horizontal="center" vertical="center" wrapText="1"/>
    </xf>
    <xf numFmtId="0" fontId="19" fillId="6" borderId="0" xfId="15" applyFont="1" applyFill="1" applyAlignment="1">
      <alignment horizontal="center" vertical="center" wrapText="1"/>
    </xf>
    <xf numFmtId="0" fontId="19" fillId="6" borderId="0" xfId="15" applyFont="1" applyFill="1" applyAlignment="1">
      <alignment horizontal="center" vertical="center"/>
    </xf>
    <xf numFmtId="0" fontId="10" fillId="4" borderId="27" xfId="0" applyFont="1" applyFill="1" applyBorder="1" applyAlignment="1">
      <alignment horizontal="center" vertical="center" wrapText="1"/>
    </xf>
    <xf numFmtId="0" fontId="10" fillId="4" borderId="26" xfId="0" applyFont="1" applyFill="1" applyBorder="1" applyAlignment="1">
      <alignment horizontal="center" vertical="center" wrapText="1"/>
    </xf>
    <xf numFmtId="0" fontId="10" fillId="4" borderId="124" xfId="0" applyFont="1" applyFill="1" applyBorder="1" applyAlignment="1">
      <alignment horizontal="center" vertical="center" wrapText="1"/>
    </xf>
    <xf numFmtId="0" fontId="10" fillId="4" borderId="9" xfId="0" applyFont="1" applyFill="1" applyBorder="1" applyAlignment="1">
      <alignment horizontal="center" vertical="center" wrapText="1"/>
    </xf>
    <xf numFmtId="177" fontId="10" fillId="0" borderId="18" xfId="15" applyNumberFormat="1" applyFont="1" applyBorder="1" applyAlignment="1">
      <alignment horizontal="center" vertical="center" shrinkToFit="1"/>
    </xf>
    <xf numFmtId="0" fontId="10" fillId="0" borderId="28" xfId="0" applyFont="1" applyBorder="1" applyAlignment="1">
      <alignment horizontal="center" vertical="center" shrinkToFit="1"/>
    </xf>
    <xf numFmtId="177" fontId="10" fillId="0" borderId="28" xfId="0" applyNumberFormat="1" applyFont="1" applyBorder="1" applyAlignment="1">
      <alignment horizontal="center" vertical="center" shrinkToFit="1"/>
    </xf>
    <xf numFmtId="0" fontId="10" fillId="0" borderId="44" xfId="15" applyFont="1" applyBorder="1" applyAlignment="1">
      <alignment horizontal="left" vertical="center" wrapText="1" shrinkToFit="1"/>
    </xf>
    <xf numFmtId="0" fontId="10" fillId="0" borderId="45" xfId="15" applyFont="1" applyBorder="1" applyAlignment="1">
      <alignment horizontal="left" vertical="center" wrapText="1" shrinkToFit="1"/>
    </xf>
    <xf numFmtId="0" fontId="10" fillId="0" borderId="47" xfId="15" applyFont="1" applyBorder="1" applyAlignment="1">
      <alignment horizontal="left" vertical="center" wrapText="1" shrinkToFit="1"/>
    </xf>
    <xf numFmtId="0" fontId="10" fillId="0" borderId="81" xfId="15" applyFont="1" applyBorder="1" applyAlignment="1">
      <alignment vertical="center" wrapText="1"/>
    </xf>
    <xf numFmtId="0" fontId="10" fillId="0" borderId="125" xfId="0" applyFont="1" applyBorder="1" applyAlignment="1">
      <alignment vertical="center" wrapText="1"/>
    </xf>
    <xf numFmtId="0" fontId="10" fillId="4" borderId="44" xfId="15" applyFont="1" applyFill="1" applyBorder="1" applyAlignment="1">
      <alignment horizontal="center" vertical="center"/>
    </xf>
    <xf numFmtId="0" fontId="10" fillId="4" borderId="45" xfId="15" applyFont="1" applyFill="1" applyBorder="1" applyAlignment="1">
      <alignment horizontal="center" vertical="center"/>
    </xf>
    <xf numFmtId="0" fontId="10" fillId="4" borderId="47" xfId="15" applyFont="1" applyFill="1" applyBorder="1" applyAlignment="1">
      <alignment horizontal="center" vertical="center"/>
    </xf>
    <xf numFmtId="0" fontId="10" fillId="4" borderId="78" xfId="0" applyFont="1" applyFill="1" applyBorder="1" applyAlignment="1">
      <alignment vertical="center" wrapText="1"/>
    </xf>
    <xf numFmtId="0" fontId="10" fillId="4" borderId="12" xfId="0" applyFont="1" applyFill="1" applyBorder="1" applyAlignment="1">
      <alignment vertical="center" wrapText="1"/>
    </xf>
    <xf numFmtId="0" fontId="10" fillId="4" borderId="124" xfId="0" applyFont="1" applyFill="1" applyBorder="1" applyAlignment="1">
      <alignment vertical="center" wrapText="1"/>
    </xf>
    <xf numFmtId="0" fontId="10" fillId="4" borderId="9" xfId="0" applyFont="1" applyFill="1" applyBorder="1" applyAlignment="1">
      <alignment vertical="center" wrapText="1"/>
    </xf>
    <xf numFmtId="0" fontId="10" fillId="4" borderId="47" xfId="15" applyFont="1" applyFill="1" applyBorder="1" applyAlignment="1">
      <alignment horizontal="center" vertical="center" wrapText="1"/>
    </xf>
    <xf numFmtId="38" fontId="11" fillId="12" borderId="18" xfId="2" applyFont="1" applyFill="1" applyBorder="1" applyAlignment="1" applyProtection="1">
      <alignment horizontal="left" vertical="center" wrapText="1"/>
      <protection locked="0"/>
    </xf>
    <xf numFmtId="38" fontId="11" fillId="12" borderId="21" xfId="2" applyFont="1" applyFill="1" applyBorder="1" applyAlignment="1" applyProtection="1">
      <alignment horizontal="left" vertical="center" wrapText="1"/>
      <protection locked="0"/>
    </xf>
    <xf numFmtId="38" fontId="11" fillId="12" borderId="28" xfId="2" applyFont="1" applyFill="1" applyBorder="1" applyAlignment="1" applyProtection="1">
      <alignment horizontal="left" vertical="center" wrapText="1"/>
      <protection locked="0"/>
    </xf>
    <xf numFmtId="0" fontId="10" fillId="12" borderId="78" xfId="15" applyFont="1" applyFill="1" applyBorder="1" applyAlignment="1" applyProtection="1">
      <alignment horizontal="left" vertical="center" wrapText="1"/>
      <protection locked="0"/>
    </xf>
    <xf numFmtId="0" fontId="10" fillId="12" borderId="12" xfId="15" applyFont="1" applyFill="1" applyBorder="1" applyAlignment="1" applyProtection="1">
      <alignment horizontal="left" vertical="center" wrapText="1"/>
      <protection locked="0"/>
    </xf>
    <xf numFmtId="0" fontId="10" fillId="12" borderId="79" xfId="15" applyFont="1" applyFill="1" applyBorder="1" applyAlignment="1" applyProtection="1">
      <alignment horizontal="left" vertical="center" wrapText="1"/>
      <protection locked="0"/>
    </xf>
    <xf numFmtId="38" fontId="10" fillId="4" borderId="44" xfId="1" applyFont="1" applyFill="1" applyBorder="1" applyAlignment="1" applyProtection="1">
      <alignment horizontal="center" vertical="center"/>
    </xf>
    <xf numFmtId="38" fontId="10" fillId="4" borderId="45" xfId="1" applyFont="1" applyFill="1" applyBorder="1" applyAlignment="1" applyProtection="1">
      <alignment horizontal="center" vertical="center"/>
    </xf>
    <xf numFmtId="38" fontId="10" fillId="4" borderId="47" xfId="1" applyFont="1" applyFill="1" applyBorder="1" applyAlignment="1" applyProtection="1">
      <alignment horizontal="center" vertical="center"/>
    </xf>
    <xf numFmtId="0" fontId="11" fillId="4" borderId="124" xfId="0" applyFont="1" applyFill="1" applyBorder="1" applyAlignment="1">
      <alignment vertical="center" wrapText="1"/>
    </xf>
    <xf numFmtId="0" fontId="11" fillId="4" borderId="9" xfId="0" applyFont="1" applyFill="1" applyBorder="1" applyAlignment="1">
      <alignment vertical="center" wrapText="1"/>
    </xf>
    <xf numFmtId="0" fontId="11" fillId="4" borderId="10" xfId="0" applyFont="1" applyFill="1" applyBorder="1" applyAlignment="1">
      <alignment vertical="center" wrapText="1"/>
    </xf>
    <xf numFmtId="38" fontId="10" fillId="4" borderId="44" xfId="1" applyFont="1" applyFill="1" applyBorder="1" applyAlignment="1" applyProtection="1">
      <alignment horizontal="center" vertical="center" wrapText="1"/>
    </xf>
    <xf numFmtId="38" fontId="10" fillId="4" borderId="45" xfId="1" applyFont="1" applyFill="1" applyBorder="1" applyAlignment="1" applyProtection="1">
      <alignment horizontal="center" vertical="center" wrapText="1"/>
    </xf>
    <xf numFmtId="0" fontId="11" fillId="4" borderId="128" xfId="0" applyFont="1" applyFill="1" applyBorder="1" applyAlignment="1">
      <alignment vertical="center" wrapText="1"/>
    </xf>
    <xf numFmtId="0" fontId="11" fillId="4" borderId="11" xfId="0" applyFont="1" applyFill="1" applyBorder="1" applyAlignment="1">
      <alignment vertical="center" wrapText="1"/>
    </xf>
    <xf numFmtId="0" fontId="11" fillId="4" borderId="23" xfId="0" applyFont="1" applyFill="1" applyBorder="1" applyAlignment="1">
      <alignment vertical="center" wrapText="1"/>
    </xf>
    <xf numFmtId="38" fontId="10" fillId="6" borderId="0" xfId="1" applyFont="1" applyFill="1" applyBorder="1" applyAlignment="1" applyProtection="1">
      <alignment horizontal="center" vertical="center"/>
    </xf>
    <xf numFmtId="0" fontId="10" fillId="12" borderId="52" xfId="15" applyFont="1" applyFill="1" applyBorder="1" applyAlignment="1" applyProtection="1">
      <alignment horizontal="left" vertical="center" wrapText="1"/>
      <protection locked="0"/>
    </xf>
    <xf numFmtId="0" fontId="10" fillId="12" borderId="76" xfId="15" applyFont="1" applyFill="1" applyBorder="1" applyAlignment="1" applyProtection="1">
      <alignment horizontal="left" vertical="center" wrapText="1"/>
      <protection locked="0"/>
    </xf>
    <xf numFmtId="0" fontId="10" fillId="12" borderId="77" xfId="15" applyFont="1" applyFill="1" applyBorder="1" applyAlignment="1" applyProtection="1">
      <alignment horizontal="left" vertical="center" wrapText="1"/>
      <protection locked="0"/>
    </xf>
    <xf numFmtId="38" fontId="11" fillId="12" borderId="124" xfId="2" applyFont="1" applyFill="1" applyBorder="1" applyAlignment="1" applyProtection="1">
      <alignment horizontal="left" vertical="center" wrapText="1"/>
      <protection locked="0"/>
    </xf>
    <xf numFmtId="38" fontId="11" fillId="12" borderId="9" xfId="2" applyFont="1" applyFill="1" applyBorder="1" applyAlignment="1" applyProtection="1">
      <alignment horizontal="left" vertical="center" wrapText="1"/>
      <protection locked="0"/>
    </xf>
    <xf numFmtId="38" fontId="11" fillId="12" borderId="126" xfId="2" applyFont="1" applyFill="1" applyBorder="1" applyAlignment="1" applyProtection="1">
      <alignment horizontal="left" vertical="center" wrapText="1"/>
      <protection locked="0"/>
    </xf>
    <xf numFmtId="38" fontId="11" fillId="12" borderId="17" xfId="2" applyFont="1" applyFill="1" applyBorder="1" applyAlignment="1" applyProtection="1">
      <alignment horizontal="left" vertical="center" wrapText="1"/>
      <protection locked="0"/>
    </xf>
    <xf numFmtId="38" fontId="11" fillId="12" borderId="16" xfId="2" applyFont="1" applyFill="1" applyBorder="1" applyAlignment="1" applyProtection="1">
      <alignment horizontal="left" vertical="center" wrapText="1"/>
      <protection locked="0"/>
    </xf>
    <xf numFmtId="38" fontId="11" fillId="12" borderId="80" xfId="2" applyFont="1" applyFill="1" applyBorder="1" applyAlignment="1" applyProtection="1">
      <alignment horizontal="left" vertical="center" wrapText="1"/>
      <protection locked="0"/>
    </xf>
    <xf numFmtId="38" fontId="11" fillId="12" borderId="78" xfId="2" applyFont="1" applyFill="1" applyBorder="1" applyAlignment="1" applyProtection="1">
      <alignment horizontal="left" vertical="center" wrapText="1"/>
      <protection locked="0"/>
    </xf>
    <xf numFmtId="38" fontId="11" fillId="12" borderId="12" xfId="2" applyFont="1" applyFill="1" applyBorder="1" applyAlignment="1" applyProtection="1">
      <alignment horizontal="left" vertical="center" wrapText="1"/>
      <protection locked="0"/>
    </xf>
    <xf numFmtId="38" fontId="11" fillId="12" borderId="79" xfId="2" applyFont="1" applyFill="1" applyBorder="1" applyAlignment="1" applyProtection="1">
      <alignment horizontal="left" vertical="center" wrapText="1"/>
      <protection locked="0"/>
    </xf>
    <xf numFmtId="0" fontId="15" fillId="0" borderId="52" xfId="15" applyFont="1" applyBorder="1" applyAlignment="1">
      <alignment vertical="center" shrinkToFit="1"/>
    </xf>
    <xf numFmtId="0" fontId="15" fillId="0" borderId="76" xfId="15" applyFont="1" applyBorder="1" applyAlignment="1">
      <alignment vertical="center" shrinkToFit="1"/>
    </xf>
    <xf numFmtId="0" fontId="15" fillId="0" borderId="77" xfId="15" applyFont="1" applyBorder="1" applyAlignment="1">
      <alignment vertical="center" shrinkToFit="1"/>
    </xf>
    <xf numFmtId="0" fontId="15" fillId="0" borderId="78" xfId="15" applyFont="1" applyBorder="1" applyAlignment="1">
      <alignment vertical="center" shrinkToFit="1"/>
    </xf>
    <xf numFmtId="0" fontId="15" fillId="0" borderId="12" xfId="15" applyFont="1" applyBorder="1" applyAlignment="1">
      <alignment vertical="center" shrinkToFit="1"/>
    </xf>
    <xf numFmtId="0" fontId="15" fillId="0" borderId="79" xfId="15" applyFont="1" applyBorder="1" applyAlignment="1">
      <alignment vertical="center" shrinkToFit="1"/>
    </xf>
    <xf numFmtId="0" fontId="15" fillId="0" borderId="17" xfId="15" applyFont="1" applyBorder="1" applyAlignment="1">
      <alignment vertical="center" shrinkToFit="1"/>
    </xf>
    <xf numFmtId="0" fontId="15" fillId="0" borderId="16" xfId="15" applyFont="1" applyBorder="1" applyAlignment="1">
      <alignment vertical="center" shrinkToFit="1"/>
    </xf>
    <xf numFmtId="0" fontId="15" fillId="0" borderId="80" xfId="15" applyFont="1" applyBorder="1" applyAlignment="1">
      <alignment vertical="center" shrinkToFit="1"/>
    </xf>
    <xf numFmtId="0" fontId="18" fillId="4" borderId="52" xfId="15" applyFont="1" applyFill="1" applyBorder="1" applyAlignment="1">
      <alignment vertical="center" wrapText="1"/>
    </xf>
    <xf numFmtId="0" fontId="18" fillId="4" borderId="77" xfId="15" applyFont="1" applyFill="1" applyBorder="1" applyAlignment="1">
      <alignment vertical="center" wrapText="1"/>
    </xf>
    <xf numFmtId="0" fontId="18" fillId="4" borderId="78" xfId="15" applyFont="1" applyFill="1" applyBorder="1" applyAlignment="1">
      <alignment vertical="center" wrapText="1"/>
    </xf>
    <xf numFmtId="0" fontId="18" fillId="4" borderId="79" xfId="15" applyFont="1" applyFill="1" applyBorder="1" applyAlignment="1">
      <alignment vertical="center" wrapText="1"/>
    </xf>
    <xf numFmtId="0" fontId="18" fillId="4" borderId="17" xfId="15" applyFont="1" applyFill="1" applyBorder="1" applyAlignment="1">
      <alignment vertical="center" wrapText="1"/>
    </xf>
    <xf numFmtId="0" fontId="18" fillId="4" borderId="80" xfId="15" applyFont="1" applyFill="1" applyBorder="1" applyAlignment="1">
      <alignment vertical="center" wrapText="1"/>
    </xf>
    <xf numFmtId="0" fontId="36" fillId="3" borderId="18" xfId="15" applyFont="1" applyFill="1" applyBorder="1" applyAlignment="1">
      <alignment horizontal="center" vertical="center"/>
    </xf>
    <xf numFmtId="0" fontId="36" fillId="3" borderId="28" xfId="15" applyFont="1" applyFill="1" applyBorder="1" applyAlignment="1">
      <alignment horizontal="center" vertical="center"/>
    </xf>
    <xf numFmtId="0" fontId="72" fillId="0" borderId="4" xfId="15" applyFont="1" applyBorder="1" applyAlignment="1">
      <alignment horizontal="center" vertical="center"/>
    </xf>
    <xf numFmtId="0" fontId="72" fillId="0" borderId="15" xfId="15" applyFont="1" applyBorder="1" applyAlignment="1">
      <alignment horizontal="center" vertical="center"/>
    </xf>
    <xf numFmtId="0" fontId="53" fillId="12" borderId="27" xfId="15" applyFont="1" applyFill="1" applyBorder="1" applyAlignment="1" applyProtection="1">
      <alignment horizontal="left" vertical="center"/>
      <protection locked="0"/>
    </xf>
    <xf numFmtId="0" fontId="53" fillId="12" borderId="26" xfId="15" applyFont="1" applyFill="1" applyBorder="1" applyAlignment="1" applyProtection="1">
      <alignment horizontal="left" vertical="center"/>
      <protection locked="0"/>
    </xf>
    <xf numFmtId="0" fontId="53" fillId="12" borderId="25" xfId="15" applyFont="1" applyFill="1" applyBorder="1" applyAlignment="1" applyProtection="1">
      <alignment horizontal="left" vertical="center"/>
      <protection locked="0"/>
    </xf>
    <xf numFmtId="0" fontId="53" fillId="12" borderId="33" xfId="15" applyFont="1" applyFill="1" applyBorder="1" applyAlignment="1" applyProtection="1">
      <alignment horizontal="center" vertical="center" wrapText="1"/>
      <protection locked="0"/>
    </xf>
    <xf numFmtId="0" fontId="53" fillId="12" borderId="32" xfId="15" applyFont="1" applyFill="1" applyBorder="1" applyAlignment="1" applyProtection="1">
      <alignment horizontal="center" vertical="center" wrapText="1"/>
      <protection locked="0"/>
    </xf>
    <xf numFmtId="0" fontId="53" fillId="12" borderId="31" xfId="15" applyFont="1" applyFill="1" applyBorder="1" applyAlignment="1" applyProtection="1">
      <alignment horizontal="center" vertical="center" wrapText="1"/>
      <protection locked="0"/>
    </xf>
    <xf numFmtId="0" fontId="53" fillId="12" borderId="20" xfId="15" applyFont="1" applyFill="1" applyBorder="1" applyAlignment="1" applyProtection="1">
      <alignment horizontal="center" vertical="center" wrapText="1"/>
      <protection locked="0"/>
    </xf>
    <xf numFmtId="0" fontId="53" fillId="12" borderId="19" xfId="15" applyFont="1" applyFill="1" applyBorder="1" applyAlignment="1" applyProtection="1">
      <alignment horizontal="center" vertical="center" wrapText="1"/>
      <protection locked="0"/>
    </xf>
    <xf numFmtId="0" fontId="18" fillId="6" borderId="39" xfId="15" applyFont="1" applyFill="1" applyBorder="1" applyAlignment="1">
      <alignment horizontal="center" vertical="center" wrapText="1"/>
    </xf>
    <xf numFmtId="0" fontId="18" fillId="6" borderId="38" xfId="15" applyFont="1" applyFill="1" applyBorder="1" applyAlignment="1">
      <alignment horizontal="center" vertical="center" wrapText="1"/>
    </xf>
    <xf numFmtId="0" fontId="18" fillId="6" borderId="37" xfId="15" applyFont="1" applyFill="1" applyBorder="1" applyAlignment="1">
      <alignment horizontal="center" vertical="center" wrapText="1"/>
    </xf>
    <xf numFmtId="0" fontId="18" fillId="6" borderId="17" xfId="15" applyFont="1" applyFill="1" applyBorder="1">
      <alignment vertical="center"/>
    </xf>
    <xf numFmtId="0" fontId="18" fillId="6" borderId="16" xfId="15" applyFont="1" applyFill="1" applyBorder="1">
      <alignment vertical="center"/>
    </xf>
    <xf numFmtId="0" fontId="18" fillId="6" borderId="18" xfId="15" applyFont="1" applyFill="1" applyBorder="1" applyAlignment="1">
      <alignment horizontal="center" vertical="center" wrapText="1"/>
    </xf>
    <xf numFmtId="0" fontId="18" fillId="6" borderId="21" xfId="15" applyFont="1" applyFill="1" applyBorder="1" applyAlignment="1">
      <alignment horizontal="center" vertical="center" wrapText="1"/>
    </xf>
    <xf numFmtId="0" fontId="18" fillId="6" borderId="28" xfId="15" applyFont="1" applyFill="1" applyBorder="1" applyAlignment="1">
      <alignment horizontal="center" vertical="center" wrapText="1"/>
    </xf>
    <xf numFmtId="0" fontId="18" fillId="6" borderId="20" xfId="15" applyFont="1" applyFill="1" applyBorder="1" applyAlignment="1">
      <alignment horizontal="center" vertical="center" wrapText="1"/>
    </xf>
    <xf numFmtId="0" fontId="18" fillId="6" borderId="0" xfId="15" applyFont="1" applyFill="1" applyAlignment="1">
      <alignment horizontal="center" vertical="center" wrapText="1"/>
    </xf>
    <xf numFmtId="0" fontId="18" fillId="6" borderId="19" xfId="15" applyFont="1" applyFill="1" applyBorder="1" applyAlignment="1">
      <alignment horizontal="center" vertical="center" wrapText="1"/>
    </xf>
    <xf numFmtId="0" fontId="18" fillId="6" borderId="27" xfId="15" applyFont="1" applyFill="1" applyBorder="1" applyAlignment="1">
      <alignment horizontal="center" vertical="center" wrapText="1"/>
    </xf>
    <xf numFmtId="0" fontId="18" fillId="6" borderId="26" xfId="15" applyFont="1" applyFill="1" applyBorder="1" applyAlignment="1">
      <alignment horizontal="center" vertical="center" wrapText="1"/>
    </xf>
    <xf numFmtId="0" fontId="18" fillId="6" borderId="25" xfId="15" applyFont="1" applyFill="1" applyBorder="1" applyAlignment="1">
      <alignment horizontal="center" vertical="center" wrapText="1"/>
    </xf>
    <xf numFmtId="0" fontId="32" fillId="12" borderId="18" xfId="15" applyFont="1" applyFill="1" applyBorder="1" applyAlignment="1" applyProtection="1">
      <alignment horizontal="left" vertical="center" wrapText="1"/>
      <protection locked="0"/>
    </xf>
    <xf numFmtId="0" fontId="22" fillId="12" borderId="21" xfId="15" applyFont="1" applyFill="1" applyBorder="1" applyAlignment="1" applyProtection="1">
      <alignment horizontal="left" vertical="center" wrapText="1"/>
      <protection locked="0"/>
    </xf>
    <xf numFmtId="0" fontId="22" fillId="12" borderId="28" xfId="15" applyFont="1" applyFill="1" applyBorder="1" applyAlignment="1" applyProtection="1">
      <alignment horizontal="left" vertical="center" wrapText="1"/>
      <protection locked="0"/>
    </xf>
    <xf numFmtId="0" fontId="22" fillId="12" borderId="20" xfId="15" applyFont="1" applyFill="1" applyBorder="1" applyAlignment="1" applyProtection="1">
      <alignment horizontal="left" vertical="center" wrapText="1"/>
      <protection locked="0"/>
    </xf>
    <xf numFmtId="0" fontId="22" fillId="12" borderId="0" xfId="15" applyFont="1" applyFill="1" applyAlignment="1" applyProtection="1">
      <alignment horizontal="left" vertical="center" wrapText="1"/>
      <protection locked="0"/>
    </xf>
    <xf numFmtId="0" fontId="22" fillId="12" borderId="19" xfId="15" applyFont="1" applyFill="1" applyBorder="1" applyAlignment="1" applyProtection="1">
      <alignment horizontal="left" vertical="center" wrapText="1"/>
      <protection locked="0"/>
    </xf>
    <xf numFmtId="0" fontId="22" fillId="12" borderId="27" xfId="15" applyFont="1" applyFill="1" applyBorder="1" applyAlignment="1" applyProtection="1">
      <alignment horizontal="left" vertical="center" wrapText="1"/>
      <protection locked="0"/>
    </xf>
    <xf numFmtId="0" fontId="22" fillId="12" borderId="26" xfId="15" applyFont="1" applyFill="1" applyBorder="1" applyAlignment="1" applyProtection="1">
      <alignment horizontal="left" vertical="center" wrapText="1"/>
      <protection locked="0"/>
    </xf>
    <xf numFmtId="0" fontId="22" fillId="12" borderId="25" xfId="15" applyFont="1" applyFill="1" applyBorder="1" applyAlignment="1" applyProtection="1">
      <alignment horizontal="left" vertical="center" wrapText="1"/>
      <protection locked="0"/>
    </xf>
    <xf numFmtId="0" fontId="18" fillId="6" borderId="0" xfId="15" applyFont="1" applyFill="1" applyAlignment="1">
      <alignment horizontal="left" vertical="center"/>
    </xf>
    <xf numFmtId="20" fontId="18" fillId="6" borderId="0" xfId="15" applyNumberFormat="1" applyFont="1" applyFill="1" applyAlignment="1">
      <alignment horizontal="left" vertical="center"/>
    </xf>
    <xf numFmtId="0" fontId="11" fillId="6" borderId="0" xfId="0" applyFont="1" applyFill="1" applyAlignment="1">
      <alignment horizontal="center" vertical="center"/>
    </xf>
    <xf numFmtId="0" fontId="33" fillId="6" borderId="0" xfId="16" applyFont="1" applyFill="1" applyBorder="1" applyAlignment="1" applyProtection="1">
      <alignment horizontal="left" vertical="center"/>
    </xf>
    <xf numFmtId="178" fontId="15" fillId="0" borderId="57" xfId="15" applyNumberFormat="1" applyFont="1" applyBorder="1" applyAlignment="1">
      <alignment horizontal="center" vertical="center"/>
    </xf>
    <xf numFmtId="178" fontId="11" fillId="0" borderId="21" xfId="0" applyNumberFormat="1" applyFont="1" applyBorder="1" applyAlignment="1">
      <alignment horizontal="center" vertical="center"/>
    </xf>
    <xf numFmtId="178" fontId="11" fillId="0" borderId="58" xfId="0" applyNumberFormat="1" applyFont="1" applyBorder="1" applyAlignment="1">
      <alignment horizontal="center" vertical="center"/>
    </xf>
    <xf numFmtId="178" fontId="15" fillId="0" borderId="59" xfId="15" applyNumberFormat="1" applyFont="1" applyBorder="1" applyAlignment="1">
      <alignment horizontal="center" vertical="center"/>
    </xf>
    <xf numFmtId="178" fontId="11" fillId="0" borderId="0" xfId="0" applyNumberFormat="1" applyFont="1" applyAlignment="1">
      <alignment horizontal="center" vertical="center"/>
    </xf>
    <xf numFmtId="178" fontId="11" fillId="0" borderId="60" xfId="0" applyNumberFormat="1" applyFont="1" applyBorder="1" applyAlignment="1">
      <alignment horizontal="center" vertical="center"/>
    </xf>
    <xf numFmtId="178" fontId="15" fillId="0" borderId="61" xfId="15" applyNumberFormat="1" applyFont="1" applyBorder="1" applyAlignment="1">
      <alignment horizontal="center" vertical="center"/>
    </xf>
    <xf numFmtId="178" fontId="11" fillId="0" borderId="35" xfId="0" applyNumberFormat="1" applyFont="1" applyBorder="1" applyAlignment="1">
      <alignment horizontal="center" vertical="center"/>
    </xf>
    <xf numFmtId="178" fontId="11" fillId="0" borderId="62" xfId="0" applyNumberFormat="1" applyFont="1" applyBorder="1" applyAlignment="1">
      <alignment horizontal="center" vertical="center"/>
    </xf>
    <xf numFmtId="0" fontId="53" fillId="12" borderId="36" xfId="15" applyFont="1" applyFill="1" applyBorder="1" applyAlignment="1" applyProtection="1">
      <alignment horizontal="center" vertical="center" wrapText="1"/>
      <protection locked="0"/>
    </xf>
    <xf numFmtId="0" fontId="53" fillId="12" borderId="35" xfId="15" applyFont="1" applyFill="1" applyBorder="1" applyAlignment="1" applyProtection="1">
      <alignment horizontal="center" vertical="center" wrapText="1"/>
      <protection locked="0"/>
    </xf>
    <xf numFmtId="0" fontId="53" fillId="12" borderId="34" xfId="15" applyFont="1" applyFill="1" applyBorder="1" applyAlignment="1" applyProtection="1">
      <alignment horizontal="center" vertical="center" wrapText="1"/>
      <protection locked="0"/>
    </xf>
    <xf numFmtId="0" fontId="18" fillId="6" borderId="0" xfId="15" applyFont="1" applyFill="1" applyAlignment="1">
      <alignment horizontal="center" vertical="center"/>
    </xf>
    <xf numFmtId="0" fontId="18" fillId="6" borderId="18" xfId="15" applyFont="1" applyFill="1" applyBorder="1" applyAlignment="1">
      <alignment horizontal="center" vertical="center"/>
    </xf>
    <xf numFmtId="0" fontId="18" fillId="6" borderId="21" xfId="15" applyFont="1" applyFill="1" applyBorder="1" applyAlignment="1">
      <alignment horizontal="center" vertical="center"/>
    </xf>
    <xf numFmtId="0" fontId="18" fillId="6" borderId="28" xfId="15" applyFont="1" applyFill="1" applyBorder="1" applyAlignment="1">
      <alignment horizontal="center" vertical="center"/>
    </xf>
    <xf numFmtId="0" fontId="18" fillId="6" borderId="20" xfId="15" applyFont="1" applyFill="1" applyBorder="1" applyAlignment="1">
      <alignment horizontal="center" vertical="center"/>
    </xf>
    <xf numFmtId="0" fontId="18" fillId="6" borderId="19" xfId="15" applyFont="1" applyFill="1" applyBorder="1" applyAlignment="1">
      <alignment horizontal="center" vertical="center"/>
    </xf>
    <xf numFmtId="0" fontId="18" fillId="6" borderId="27" xfId="15" applyFont="1" applyFill="1" applyBorder="1" applyAlignment="1">
      <alignment horizontal="center" vertical="center"/>
    </xf>
    <xf numFmtId="0" fontId="18" fillId="6" borderId="26" xfId="15" applyFont="1" applyFill="1" applyBorder="1" applyAlignment="1">
      <alignment horizontal="center" vertical="center"/>
    </xf>
    <xf numFmtId="0" fontId="18" fillId="6" borderId="25" xfId="15" applyFont="1" applyFill="1" applyBorder="1" applyAlignment="1">
      <alignment horizontal="center" vertical="center"/>
    </xf>
    <xf numFmtId="176" fontId="15" fillId="0" borderId="43" xfId="15" applyNumberFormat="1" applyFont="1" applyBorder="1" applyAlignment="1">
      <alignment horizontal="left" vertical="center"/>
    </xf>
    <xf numFmtId="0" fontId="18" fillId="6" borderId="0" xfId="15" applyFont="1" applyFill="1">
      <alignment vertical="center"/>
    </xf>
    <xf numFmtId="0" fontId="15" fillId="0" borderId="20" xfId="15" applyFont="1" applyBorder="1" applyAlignment="1">
      <alignment horizontal="right" vertical="center"/>
    </xf>
    <xf numFmtId="0" fontId="15" fillId="0" borderId="0" xfId="15" applyFont="1" applyAlignment="1">
      <alignment horizontal="right" vertical="center"/>
    </xf>
    <xf numFmtId="0" fontId="15" fillId="0" borderId="36" xfId="15" applyFont="1" applyBorder="1" applyAlignment="1">
      <alignment horizontal="right" vertical="center"/>
    </xf>
    <xf numFmtId="0" fontId="15" fillId="0" borderId="35" xfId="15" applyFont="1" applyBorder="1" applyAlignment="1">
      <alignment horizontal="right" vertical="center"/>
    </xf>
    <xf numFmtId="0" fontId="15" fillId="8" borderId="0" xfId="15" applyFont="1" applyFill="1" applyAlignment="1" applyProtection="1">
      <alignment horizontal="center" vertical="center"/>
      <protection locked="0"/>
    </xf>
    <xf numFmtId="0" fontId="15" fillId="8" borderId="35" xfId="15" applyFont="1" applyFill="1" applyBorder="1" applyAlignment="1" applyProtection="1">
      <alignment horizontal="center" vertical="center"/>
      <protection locked="0"/>
    </xf>
    <xf numFmtId="0" fontId="15" fillId="0" borderId="0" xfId="15" applyFont="1" applyAlignment="1">
      <alignment horizontal="left" vertical="center"/>
    </xf>
    <xf numFmtId="0" fontId="15" fillId="0" borderId="41" xfId="15" applyFont="1" applyBorder="1" applyAlignment="1">
      <alignment horizontal="left" vertical="center"/>
    </xf>
    <xf numFmtId="0" fontId="15" fillId="0" borderId="35" xfId="15" applyFont="1" applyBorder="1" applyAlignment="1">
      <alignment horizontal="left" vertical="center"/>
    </xf>
    <xf numFmtId="0" fontId="15" fillId="0" borderId="40" xfId="15" applyFont="1" applyBorder="1" applyAlignment="1">
      <alignment horizontal="left" vertical="center"/>
    </xf>
    <xf numFmtId="0" fontId="32" fillId="6" borderId="92" xfId="15" applyFont="1" applyFill="1" applyBorder="1">
      <alignment vertical="center"/>
    </xf>
    <xf numFmtId="0" fontId="32" fillId="6" borderId="93" xfId="15" applyFont="1" applyFill="1" applyBorder="1">
      <alignment vertical="center"/>
    </xf>
    <xf numFmtId="0" fontId="32" fillId="6" borderId="94" xfId="15" applyFont="1" applyFill="1" applyBorder="1">
      <alignment vertical="center"/>
    </xf>
    <xf numFmtId="0" fontId="32" fillId="6" borderId="95" xfId="15" applyFont="1" applyFill="1" applyBorder="1">
      <alignment vertical="center"/>
    </xf>
    <xf numFmtId="0" fontId="32" fillId="6" borderId="96" xfId="15" applyFont="1" applyFill="1" applyBorder="1">
      <alignment vertical="center"/>
    </xf>
    <xf numFmtId="0" fontId="32" fillId="6" borderId="97" xfId="15" applyFont="1" applyFill="1" applyBorder="1">
      <alignment vertical="center"/>
    </xf>
    <xf numFmtId="0" fontId="53" fillId="12" borderId="33" xfId="15" applyFont="1" applyFill="1" applyBorder="1" applyAlignment="1" applyProtection="1">
      <alignment horizontal="left" vertical="center" wrapText="1"/>
      <protection locked="0"/>
    </xf>
    <xf numFmtId="0" fontId="53" fillId="12" borderId="32" xfId="15" applyFont="1" applyFill="1" applyBorder="1" applyAlignment="1" applyProtection="1">
      <alignment horizontal="left" vertical="center"/>
      <protection locked="0"/>
    </xf>
    <xf numFmtId="0" fontId="53" fillId="12" borderId="31" xfId="15" applyFont="1" applyFill="1" applyBorder="1" applyAlignment="1" applyProtection="1">
      <alignment horizontal="left" vertical="center"/>
      <protection locked="0"/>
    </xf>
    <xf numFmtId="0" fontId="53" fillId="12" borderId="20" xfId="15" applyFont="1" applyFill="1" applyBorder="1" applyAlignment="1" applyProtection="1">
      <alignment horizontal="left" vertical="center" wrapText="1"/>
      <protection locked="0"/>
    </xf>
    <xf numFmtId="0" fontId="53" fillId="12" borderId="0" xfId="15" applyFont="1" applyFill="1" applyAlignment="1" applyProtection="1">
      <alignment horizontal="left" vertical="center"/>
      <protection locked="0"/>
    </xf>
    <xf numFmtId="0" fontId="53" fillId="12" borderId="19" xfId="15" applyFont="1" applyFill="1" applyBorder="1" applyAlignment="1" applyProtection="1">
      <alignment horizontal="left" vertical="center"/>
      <protection locked="0"/>
    </xf>
    <xf numFmtId="0" fontId="53" fillId="12" borderId="36" xfId="15" applyFont="1" applyFill="1" applyBorder="1" applyAlignment="1" applyProtection="1">
      <alignment horizontal="left" vertical="center"/>
      <protection locked="0"/>
    </xf>
    <xf numFmtId="0" fontId="53" fillId="12" borderId="35" xfId="15" applyFont="1" applyFill="1" applyBorder="1" applyAlignment="1" applyProtection="1">
      <alignment horizontal="left" vertical="center"/>
      <protection locked="0"/>
    </xf>
    <xf numFmtId="0" fontId="53" fillId="12" borderId="34" xfId="15" applyFont="1" applyFill="1" applyBorder="1" applyAlignment="1" applyProtection="1">
      <alignment horizontal="left" vertical="center"/>
      <protection locked="0"/>
    </xf>
    <xf numFmtId="0" fontId="18" fillId="6" borderId="42" xfId="15" applyFont="1" applyFill="1" applyBorder="1" applyAlignment="1">
      <alignment horizontal="center" vertical="center" textRotation="255"/>
    </xf>
    <xf numFmtId="0" fontId="18" fillId="6" borderId="30" xfId="15" applyFont="1" applyFill="1" applyBorder="1" applyAlignment="1">
      <alignment horizontal="center" vertical="center" textRotation="255"/>
    </xf>
    <xf numFmtId="0" fontId="18" fillId="6" borderId="29" xfId="15" applyFont="1" applyFill="1" applyBorder="1" applyAlignment="1">
      <alignment horizontal="center" vertical="center" textRotation="255"/>
    </xf>
    <xf numFmtId="0" fontId="18" fillId="6" borderId="35" xfId="15" applyFont="1" applyFill="1" applyBorder="1" applyAlignment="1">
      <alignment horizontal="center" vertical="center"/>
    </xf>
    <xf numFmtId="0" fontId="18" fillId="6" borderId="34" xfId="15" applyFont="1" applyFill="1" applyBorder="1" applyAlignment="1">
      <alignment horizontal="center" vertical="center"/>
    </xf>
    <xf numFmtId="0" fontId="18" fillId="6" borderId="32" xfId="15" applyFont="1" applyFill="1" applyBorder="1" applyAlignment="1">
      <alignment horizontal="center" vertical="center"/>
    </xf>
    <xf numFmtId="0" fontId="18" fillId="6" borderId="31" xfId="15" applyFont="1" applyFill="1" applyBorder="1" applyAlignment="1">
      <alignment horizontal="center" vertical="center"/>
    </xf>
    <xf numFmtId="176" fontId="15" fillId="0" borderId="20" xfId="15" applyNumberFormat="1" applyFont="1" applyBorder="1" applyAlignment="1">
      <alignment horizontal="center" vertical="center"/>
    </xf>
    <xf numFmtId="176" fontId="15" fillId="0" borderId="0" xfId="15" applyNumberFormat="1" applyFont="1" applyAlignment="1">
      <alignment horizontal="center" vertical="center"/>
    </xf>
    <xf numFmtId="0" fontId="32" fillId="0" borderId="64" xfId="15"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32" fillId="0" borderId="67" xfId="15" applyFont="1" applyBorder="1" applyAlignment="1">
      <alignment horizontal="center" vertical="center"/>
    </xf>
    <xf numFmtId="0" fontId="10" fillId="0" borderId="68" xfId="0" applyFont="1" applyBorder="1" applyAlignment="1">
      <alignment horizontal="center" vertical="center"/>
    </xf>
    <xf numFmtId="0" fontId="10" fillId="0" borderId="69" xfId="0" applyFont="1" applyBorder="1" applyAlignment="1">
      <alignment horizontal="center" vertical="center"/>
    </xf>
    <xf numFmtId="0" fontId="32" fillId="0" borderId="70" xfId="15"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178" fontId="15" fillId="0" borderId="18" xfId="15" applyNumberFormat="1" applyFont="1" applyBorder="1" applyAlignment="1">
      <alignment horizontal="center" vertical="center"/>
    </xf>
    <xf numFmtId="178" fontId="15" fillId="0" borderId="21" xfId="15" applyNumberFormat="1" applyFont="1" applyBorder="1" applyAlignment="1">
      <alignment horizontal="center" vertical="center"/>
    </xf>
    <xf numFmtId="178" fontId="11" fillId="0" borderId="63" xfId="0" applyNumberFormat="1" applyFont="1" applyBorder="1" applyAlignment="1">
      <alignment horizontal="center" vertical="center"/>
    </xf>
    <xf numFmtId="178" fontId="15" fillId="0" borderId="20" xfId="15" applyNumberFormat="1" applyFont="1" applyBorder="1" applyAlignment="1">
      <alignment horizontal="center" vertical="center"/>
    </xf>
    <xf numFmtId="178" fontId="15" fillId="0" borderId="0" xfId="15" applyNumberFormat="1" applyFont="1" applyAlignment="1">
      <alignment horizontal="center" vertical="center"/>
    </xf>
    <xf numFmtId="178" fontId="11" fillId="0" borderId="41" xfId="0" applyNumberFormat="1" applyFont="1" applyBorder="1" applyAlignment="1">
      <alignment horizontal="center" vertical="center"/>
    </xf>
    <xf numFmtId="178" fontId="15" fillId="0" borderId="36" xfId="15" applyNumberFormat="1" applyFont="1" applyBorder="1" applyAlignment="1">
      <alignment horizontal="center" vertical="center"/>
    </xf>
    <xf numFmtId="178" fontId="15" fillId="0" borderId="35" xfId="15" applyNumberFormat="1" applyFont="1" applyBorder="1" applyAlignment="1">
      <alignment horizontal="center" vertical="center"/>
    </xf>
    <xf numFmtId="178" fontId="11" fillId="0" borderId="40" xfId="0" applyNumberFormat="1" applyFont="1" applyBorder="1" applyAlignment="1">
      <alignment horizontal="center" vertical="center"/>
    </xf>
    <xf numFmtId="0" fontId="32" fillId="0" borderId="21" xfId="15" applyFont="1" applyBorder="1" applyAlignment="1">
      <alignment horizontal="center" vertical="center"/>
    </xf>
    <xf numFmtId="0" fontId="10" fillId="0" borderId="21" xfId="0" applyFont="1" applyBorder="1" applyAlignment="1">
      <alignment horizontal="center" vertical="center"/>
    </xf>
    <xf numFmtId="0" fontId="32" fillId="0" borderId="0" xfId="15" applyFont="1" applyAlignment="1">
      <alignment horizontal="center" vertical="center"/>
    </xf>
    <xf numFmtId="0" fontId="10" fillId="0" borderId="0" xfId="0" applyFont="1" applyAlignment="1">
      <alignment horizontal="center" vertical="center"/>
    </xf>
    <xf numFmtId="0" fontId="32" fillId="0" borderId="35" xfId="15" applyFont="1" applyBorder="1" applyAlignment="1">
      <alignment horizontal="center" vertical="center"/>
    </xf>
    <xf numFmtId="0" fontId="10" fillId="0" borderId="35" xfId="0" applyFont="1" applyBorder="1" applyAlignment="1">
      <alignment horizontal="center" vertical="center"/>
    </xf>
    <xf numFmtId="176" fontId="15" fillId="0" borderId="18" xfId="15" applyNumberFormat="1" applyFont="1" applyBorder="1" applyAlignment="1">
      <alignment horizontal="center" vertical="center"/>
    </xf>
    <xf numFmtId="176" fontId="15" fillId="0" borderId="21" xfId="15" applyNumberFormat="1" applyFont="1" applyBorder="1" applyAlignment="1">
      <alignment horizontal="center" vertical="center"/>
    </xf>
    <xf numFmtId="176" fontId="15" fillId="0" borderId="27" xfId="15" applyNumberFormat="1" applyFont="1" applyBorder="1" applyAlignment="1">
      <alignment horizontal="center" vertical="center"/>
    </xf>
    <xf numFmtId="176" fontId="15" fillId="0" borderId="26" xfId="15" applyNumberFormat="1" applyFont="1" applyBorder="1" applyAlignment="1">
      <alignment horizontal="center" vertical="center"/>
    </xf>
    <xf numFmtId="176" fontId="15" fillId="0" borderId="21" xfId="15" applyNumberFormat="1" applyFont="1" applyBorder="1" applyAlignment="1">
      <alignment horizontal="left" vertical="center"/>
    </xf>
    <xf numFmtId="176" fontId="15" fillId="0" borderId="28" xfId="15" applyNumberFormat="1" applyFont="1" applyBorder="1" applyAlignment="1">
      <alignment horizontal="left" vertical="center"/>
    </xf>
    <xf numFmtId="176" fontId="15" fillId="0" borderId="0" xfId="15" applyNumberFormat="1" applyFont="1" applyAlignment="1">
      <alignment horizontal="left" vertical="center"/>
    </xf>
    <xf numFmtId="176" fontId="15" fillId="0" borderId="19" xfId="15" applyNumberFormat="1" applyFont="1" applyBorder="1" applyAlignment="1">
      <alignment horizontal="left" vertical="center"/>
    </xf>
    <xf numFmtId="176" fontId="15" fillId="0" borderId="26" xfId="15" applyNumberFormat="1" applyFont="1" applyBorder="1" applyAlignment="1">
      <alignment horizontal="left" vertical="center"/>
    </xf>
    <xf numFmtId="176" fontId="15" fillId="0" borderId="25" xfId="15" applyNumberFormat="1" applyFont="1" applyBorder="1" applyAlignment="1">
      <alignment horizontal="left" vertical="center"/>
    </xf>
    <xf numFmtId="0" fontId="31" fillId="6" borderId="0" xfId="15" applyFont="1" applyFill="1" applyAlignment="1">
      <alignment horizontal="center" vertical="center" wrapText="1"/>
    </xf>
    <xf numFmtId="0" fontId="31" fillId="6" borderId="0" xfId="15" applyFont="1" applyFill="1" applyAlignment="1">
      <alignment horizontal="center" vertical="center"/>
    </xf>
    <xf numFmtId="0" fontId="10" fillId="6" borderId="0" xfId="0" applyFont="1" applyFill="1" applyAlignment="1">
      <alignment horizontal="center" vertical="center"/>
    </xf>
    <xf numFmtId="0" fontId="18" fillId="6" borderId="52" xfId="15" applyFont="1" applyFill="1" applyBorder="1">
      <alignment vertical="center"/>
    </xf>
    <xf numFmtId="0" fontId="18" fillId="6" borderId="76" xfId="15" applyFont="1" applyFill="1" applyBorder="1">
      <alignment vertical="center"/>
    </xf>
    <xf numFmtId="0" fontId="18" fillId="6" borderId="78" xfId="15" applyFont="1" applyFill="1" applyBorder="1">
      <alignment vertical="center"/>
    </xf>
    <xf numFmtId="0" fontId="18" fillId="6" borderId="12" xfId="15" applyFont="1" applyFill="1" applyBorder="1">
      <alignment vertical="center"/>
    </xf>
    <xf numFmtId="0" fontId="18" fillId="7" borderId="4" xfId="15" applyFont="1" applyFill="1" applyBorder="1" applyAlignment="1">
      <alignment horizontal="center" vertical="center"/>
    </xf>
    <xf numFmtId="0" fontId="18"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0" fontId="15" fillId="0" borderId="75" xfId="15" applyFont="1" applyBorder="1" applyAlignment="1">
      <alignment vertical="center" shrinkToFit="1"/>
    </xf>
    <xf numFmtId="0" fontId="18" fillId="6" borderId="75" xfId="15" applyFont="1" applyFill="1" applyBorder="1">
      <alignment vertical="center"/>
    </xf>
    <xf numFmtId="0" fontId="15" fillId="0" borderId="73" xfId="15" applyFont="1" applyBorder="1" applyAlignment="1">
      <alignment vertical="center" shrinkToFit="1"/>
    </xf>
    <xf numFmtId="0" fontId="15" fillId="0" borderId="74" xfId="15" applyFont="1" applyBorder="1" applyAlignment="1">
      <alignment vertical="center" shrinkToFit="1"/>
    </xf>
    <xf numFmtId="0" fontId="18" fillId="6" borderId="73" xfId="15" applyFont="1" applyFill="1" applyBorder="1">
      <alignment vertical="center"/>
    </xf>
    <xf numFmtId="0" fontId="18" fillId="6" borderId="74" xfId="15" applyFont="1" applyFill="1" applyBorder="1">
      <alignment vertical="center"/>
    </xf>
    <xf numFmtId="0" fontId="53" fillId="12" borderId="20" xfId="15" applyFont="1" applyFill="1" applyBorder="1" applyAlignment="1" applyProtection="1">
      <alignment horizontal="left" vertical="center"/>
      <protection locked="0"/>
    </xf>
    <xf numFmtId="176" fontId="15" fillId="0" borderId="33" xfId="15" applyNumberFormat="1" applyFont="1" applyBorder="1" applyAlignment="1">
      <alignment horizontal="left" vertical="center"/>
    </xf>
    <xf numFmtId="176" fontId="15" fillId="0" borderId="32" xfId="15" applyNumberFormat="1" applyFont="1" applyBorder="1" applyAlignment="1">
      <alignment horizontal="left" vertical="center"/>
    </xf>
    <xf numFmtId="176" fontId="15" fillId="0" borderId="31" xfId="15" applyNumberFormat="1" applyFont="1" applyBorder="1" applyAlignment="1">
      <alignment horizontal="left" vertical="center"/>
    </xf>
    <xf numFmtId="176" fontId="15" fillId="0" borderId="20" xfId="15" applyNumberFormat="1" applyFont="1" applyBorder="1" applyAlignment="1">
      <alignment horizontal="left" vertical="center"/>
    </xf>
    <xf numFmtId="176" fontId="15" fillId="0" borderId="36" xfId="15" applyNumberFormat="1" applyFont="1" applyBorder="1" applyAlignment="1">
      <alignment horizontal="left" vertical="center"/>
    </xf>
    <xf numFmtId="176" fontId="15" fillId="0" borderId="35" xfId="15" applyNumberFormat="1" applyFont="1" applyBorder="1" applyAlignment="1">
      <alignment horizontal="left" vertical="center"/>
    </xf>
    <xf numFmtId="176" fontId="15" fillId="0" borderId="34" xfId="15" applyNumberFormat="1" applyFont="1" applyBorder="1" applyAlignment="1">
      <alignment horizontal="left" vertical="center"/>
    </xf>
    <xf numFmtId="0" fontId="15" fillId="8" borderId="0" xfId="15" applyFont="1" applyFill="1" applyAlignment="1">
      <alignment horizontal="center" vertical="center"/>
    </xf>
    <xf numFmtId="0" fontId="15" fillId="8" borderId="35" xfId="15" applyFont="1" applyFill="1" applyBorder="1" applyAlignment="1">
      <alignment horizontal="center" vertical="center"/>
    </xf>
    <xf numFmtId="0" fontId="46" fillId="5" borderId="104" xfId="17" applyFont="1" applyFill="1" applyBorder="1" applyAlignment="1">
      <alignment horizontal="center" vertical="center" shrinkToFit="1"/>
    </xf>
    <xf numFmtId="0" fontId="44" fillId="0" borderId="9" xfId="17" applyFont="1" applyBorder="1" applyAlignment="1">
      <alignment horizontal="left" vertical="center"/>
    </xf>
    <xf numFmtId="0" fontId="45" fillId="10" borderId="9" xfId="17" applyFont="1" applyFill="1" applyBorder="1" applyAlignment="1">
      <alignment horizontal="center"/>
    </xf>
    <xf numFmtId="0" fontId="46" fillId="5" borderId="2" xfId="17" applyFont="1" applyFill="1" applyBorder="1" applyAlignment="1">
      <alignment horizontal="center" vertical="center" shrinkToFit="1"/>
    </xf>
    <xf numFmtId="0" fontId="46" fillId="5" borderId="6" xfId="17" applyFont="1" applyFill="1" applyBorder="1" applyAlignment="1">
      <alignment horizontal="center" vertical="center" shrinkToFit="1"/>
    </xf>
    <xf numFmtId="0" fontId="49" fillId="0" borderId="24" xfId="17" applyFont="1" applyBorder="1" applyAlignment="1">
      <alignment horizontal="left" vertical="top" wrapText="1"/>
    </xf>
    <xf numFmtId="0" fontId="49" fillId="0" borderId="11" xfId="17" applyFont="1" applyBorder="1" applyAlignment="1">
      <alignment horizontal="left" vertical="top" wrapText="1"/>
    </xf>
    <xf numFmtId="0" fontId="49" fillId="0" borderId="23" xfId="17" applyFont="1" applyBorder="1" applyAlignment="1">
      <alignment horizontal="left" vertical="top" wrapText="1"/>
    </xf>
    <xf numFmtId="0" fontId="49" fillId="0" borderId="53" xfId="17" applyFont="1" applyBorder="1" applyAlignment="1">
      <alignment horizontal="left" vertical="top" wrapText="1"/>
    </xf>
    <xf numFmtId="0" fontId="49" fillId="0" borderId="0" xfId="17" applyFont="1" applyAlignment="1">
      <alignment horizontal="left" vertical="top" wrapText="1"/>
    </xf>
    <xf numFmtId="0" fontId="49" fillId="0" borderId="54" xfId="17" applyFont="1" applyBorder="1" applyAlignment="1">
      <alignment horizontal="left" vertical="top" wrapText="1"/>
    </xf>
    <xf numFmtId="0" fontId="45" fillId="0" borderId="24" xfId="17" applyFont="1" applyBorder="1" applyAlignment="1">
      <alignment horizontal="left" vertical="top" wrapText="1"/>
    </xf>
    <xf numFmtId="0" fontId="45" fillId="0" borderId="11" xfId="17" applyFont="1" applyBorder="1" applyAlignment="1">
      <alignment horizontal="left" vertical="top" wrapText="1"/>
    </xf>
    <xf numFmtId="0" fontId="45" fillId="0" borderId="23" xfId="17" applyFont="1" applyBorder="1" applyAlignment="1">
      <alignment horizontal="left" vertical="top" wrapText="1"/>
    </xf>
    <xf numFmtId="0" fontId="45" fillId="0" borderId="53" xfId="17" applyFont="1" applyBorder="1" applyAlignment="1">
      <alignment horizontal="left" vertical="top" wrapText="1"/>
    </xf>
    <xf numFmtId="0" fontId="45" fillId="0" borderId="0" xfId="17" applyFont="1" applyAlignment="1">
      <alignment horizontal="left" vertical="top" wrapText="1"/>
    </xf>
    <xf numFmtId="0" fontId="45" fillId="0" borderId="54" xfId="17" applyFont="1" applyBorder="1" applyAlignment="1">
      <alignment horizontal="left" vertical="top" wrapText="1"/>
    </xf>
    <xf numFmtId="0" fontId="46" fillId="5" borderId="116" xfId="17" applyFont="1" applyFill="1" applyBorder="1" applyAlignment="1">
      <alignment horizontal="center" vertical="center" shrinkToFit="1"/>
    </xf>
    <xf numFmtId="0" fontId="47" fillId="11" borderId="14" xfId="17" applyFont="1" applyFill="1" applyBorder="1" applyAlignment="1">
      <alignment horizontal="center" vertical="center" textRotation="255"/>
    </xf>
    <xf numFmtId="0" fontId="47" fillId="11" borderId="117" xfId="17" applyFont="1" applyFill="1" applyBorder="1" applyAlignment="1">
      <alignment horizontal="center" vertical="center" textRotation="255"/>
    </xf>
    <xf numFmtId="0" fontId="45" fillId="0" borderId="22" xfId="17" applyFont="1" applyBorder="1" applyAlignment="1">
      <alignment horizontal="left" vertical="top" wrapText="1"/>
    </xf>
    <xf numFmtId="0" fontId="45" fillId="0" borderId="9" xfId="17" applyFont="1" applyBorder="1" applyAlignment="1">
      <alignment horizontal="left" vertical="top" wrapText="1"/>
    </xf>
    <xf numFmtId="0" fontId="45" fillId="0" borderId="10" xfId="17" applyFont="1" applyBorder="1" applyAlignment="1">
      <alignment horizontal="left" vertical="top" wrapText="1"/>
    </xf>
    <xf numFmtId="0" fontId="43" fillId="0" borderId="0" xfId="17" applyFont="1" applyAlignment="1">
      <alignment horizontal="left" shrinkToFit="1"/>
    </xf>
    <xf numFmtId="0" fontId="50" fillId="0" borderId="0" xfId="17" applyFont="1" applyAlignment="1">
      <alignment horizontal="left"/>
    </xf>
    <xf numFmtId="0" fontId="15" fillId="0" borderId="9" xfId="17" applyFont="1" applyBorder="1" applyAlignment="1">
      <alignment horizontal="left"/>
    </xf>
    <xf numFmtId="0" fontId="15" fillId="0" borderId="22" xfId="17" applyFont="1" applyBorder="1" applyAlignment="1">
      <alignment horizontal="left"/>
    </xf>
    <xf numFmtId="0" fontId="15" fillId="0" borderId="10" xfId="17" applyFont="1" applyBorder="1" applyAlignment="1">
      <alignment horizontal="left"/>
    </xf>
    <xf numFmtId="0" fontId="12" fillId="5" borderId="55" xfId="17" applyFont="1" applyFill="1" applyBorder="1" applyAlignment="1">
      <alignment horizontal="center" vertical="center"/>
    </xf>
    <xf numFmtId="0" fontId="14"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4" fillId="5" borderId="56"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5" fillId="0" borderId="2" xfId="17" applyFont="1" applyBorder="1" applyAlignment="1">
      <alignment horizontal="left" vertical="top"/>
    </xf>
    <xf numFmtId="0" fontId="15" fillId="0" borderId="2" xfId="17" applyFont="1" applyBorder="1" applyAlignment="1">
      <alignment horizontal="left" vertical="top" wrapText="1"/>
    </xf>
    <xf numFmtId="0" fontId="14" fillId="5" borderId="0" xfId="17" applyFont="1" applyFill="1" applyAlignment="1">
      <alignment horizontal="center" vertical="center" textRotation="255"/>
    </xf>
    <xf numFmtId="0" fontId="15" fillId="0" borderId="98" xfId="17" applyFont="1" applyBorder="1" applyAlignment="1">
      <alignment horizontal="left" vertical="top" wrapText="1"/>
    </xf>
    <xf numFmtId="0" fontId="15" fillId="0" borderId="98" xfId="17" applyFont="1" applyBorder="1" applyAlignment="1">
      <alignment horizontal="left" vertical="top"/>
    </xf>
    <xf numFmtId="0" fontId="15" fillId="0" borderId="99" xfId="17" applyFont="1" applyBorder="1" applyAlignment="1">
      <alignment horizontal="left" vertical="top" wrapText="1"/>
    </xf>
    <xf numFmtId="0" fontId="15" fillId="0" borderId="100" xfId="17" applyFont="1" applyBorder="1" applyAlignment="1">
      <alignment horizontal="left" vertical="top" wrapText="1"/>
    </xf>
    <xf numFmtId="0" fontId="15" fillId="0" borderId="101" xfId="17" applyFont="1" applyBorder="1" applyAlignment="1">
      <alignment horizontal="left" vertical="top" wrapText="1"/>
    </xf>
    <xf numFmtId="0" fontId="15" fillId="0" borderId="53" xfId="17" applyFont="1" applyBorder="1" applyAlignment="1">
      <alignment horizontal="left" vertical="top" wrapText="1"/>
    </xf>
    <xf numFmtId="0" fontId="15" fillId="0" borderId="0" xfId="17" applyFont="1" applyAlignment="1">
      <alignment horizontal="left" vertical="top" wrapText="1"/>
    </xf>
    <xf numFmtId="0" fontId="15" fillId="0" borderId="54" xfId="17" applyFont="1" applyBorder="1" applyAlignment="1">
      <alignment horizontal="left" vertical="top" wrapText="1"/>
    </xf>
    <xf numFmtId="0" fontId="15" fillId="0" borderId="102" xfId="17" applyFont="1" applyBorder="1" applyAlignment="1">
      <alignment horizontal="left" vertical="top" wrapText="1"/>
    </xf>
    <xf numFmtId="0" fontId="15" fillId="0" borderId="85" xfId="17" applyFont="1" applyBorder="1" applyAlignment="1">
      <alignment horizontal="left" vertical="top" wrapText="1"/>
    </xf>
    <xf numFmtId="0" fontId="15" fillId="0" borderId="103" xfId="17" applyFont="1" applyBorder="1" applyAlignment="1">
      <alignment horizontal="left" vertical="top" wrapText="1"/>
    </xf>
    <xf numFmtId="0" fontId="15" fillId="0" borderId="0" xfId="17" applyFont="1" applyAlignment="1">
      <alignment horizontal="left" vertical="top"/>
    </xf>
    <xf numFmtId="0" fontId="15" fillId="0" borderId="54" xfId="17" applyFont="1" applyBorder="1" applyAlignment="1">
      <alignment horizontal="left" vertical="top"/>
    </xf>
    <xf numFmtId="0" fontId="15" fillId="0" borderId="53" xfId="17" applyFont="1" applyBorder="1" applyAlignment="1">
      <alignment horizontal="left" vertical="top"/>
    </xf>
    <xf numFmtId="0" fontId="15" fillId="0" borderId="22" xfId="17" applyFont="1" applyBorder="1" applyAlignment="1">
      <alignment horizontal="left" vertical="top"/>
    </xf>
    <xf numFmtId="0" fontId="15" fillId="0" borderId="9" xfId="17" applyFont="1" applyBorder="1" applyAlignment="1">
      <alignment horizontal="left" vertical="top"/>
    </xf>
    <xf numFmtId="0" fontId="15" fillId="0" borderId="10" xfId="17" applyFont="1" applyBorder="1" applyAlignment="1">
      <alignment horizontal="left" vertical="top"/>
    </xf>
    <xf numFmtId="0" fontId="53" fillId="12" borderId="0" xfId="15" applyFont="1" applyFill="1" applyAlignment="1" applyProtection="1">
      <alignment vertical="center" wrapText="1"/>
      <protection locked="0"/>
    </xf>
    <xf numFmtId="0" fontId="53" fillId="12" borderId="19" xfId="15" applyFont="1" applyFill="1" applyBorder="1" applyAlignment="1" applyProtection="1">
      <alignment vertical="center" wrapText="1"/>
      <protection locked="0"/>
    </xf>
    <xf numFmtId="0" fontId="53" fillId="12" borderId="0" xfId="15" applyFont="1" applyFill="1" applyBorder="1" applyAlignment="1" applyProtection="1">
      <alignment horizontal="center" vertical="center" wrapText="1"/>
      <protection locked="0"/>
    </xf>
    <xf numFmtId="176" fontId="84" fillId="0" borderId="33" xfId="15" applyNumberFormat="1" applyFont="1" applyBorder="1" applyAlignment="1">
      <alignment horizontal="center" vertical="center"/>
    </xf>
    <xf numFmtId="176" fontId="84" fillId="0" borderId="32" xfId="15" applyNumberFormat="1" applyFont="1" applyBorder="1" applyAlignment="1">
      <alignment horizontal="center" vertical="center"/>
    </xf>
    <xf numFmtId="176" fontId="84" fillId="0" borderId="31" xfId="15" applyNumberFormat="1" applyFont="1" applyBorder="1" applyAlignment="1">
      <alignment horizontal="center" vertical="center"/>
    </xf>
    <xf numFmtId="176" fontId="84" fillId="0" borderId="20" xfId="15" applyNumberFormat="1" applyFont="1" applyBorder="1" applyAlignment="1">
      <alignment horizontal="center" vertical="center"/>
    </xf>
    <xf numFmtId="176" fontId="84" fillId="0" borderId="0" xfId="15" applyNumberFormat="1" applyFont="1" applyAlignment="1">
      <alignment horizontal="center" vertical="center"/>
    </xf>
    <xf numFmtId="176" fontId="84" fillId="0" borderId="19" xfId="15" applyNumberFormat="1" applyFont="1" applyBorder="1" applyAlignment="1">
      <alignment horizontal="center" vertical="center"/>
    </xf>
    <xf numFmtId="176" fontId="84" fillId="0" borderId="36" xfId="15" applyNumberFormat="1" applyFont="1" applyBorder="1" applyAlignment="1">
      <alignment horizontal="center" vertical="center"/>
    </xf>
    <xf numFmtId="176" fontId="84" fillId="0" borderId="35" xfId="15" applyNumberFormat="1" applyFont="1" applyBorder="1" applyAlignment="1">
      <alignment horizontal="center" vertical="center"/>
    </xf>
    <xf numFmtId="176" fontId="84" fillId="0" borderId="34" xfId="15" applyNumberFormat="1" applyFont="1" applyBorder="1" applyAlignment="1">
      <alignment horizontal="center" vertical="center"/>
    </xf>
    <xf numFmtId="0" fontId="53" fillId="12" borderId="32" xfId="15" applyFont="1" applyFill="1" applyBorder="1" applyAlignment="1" applyProtection="1">
      <alignment horizontal="left" vertical="center" wrapText="1"/>
      <protection locked="0"/>
    </xf>
    <xf numFmtId="0" fontId="53" fillId="12" borderId="31" xfId="15" applyFont="1" applyFill="1" applyBorder="1" applyAlignment="1" applyProtection="1">
      <alignment horizontal="left" vertical="center" wrapText="1"/>
      <protection locked="0"/>
    </xf>
    <xf numFmtId="0" fontId="53" fillId="12" borderId="0" xfId="15" applyFont="1" applyFill="1" applyBorder="1" applyAlignment="1" applyProtection="1">
      <alignment horizontal="left" vertical="center" wrapText="1"/>
      <protection locked="0"/>
    </xf>
    <xf numFmtId="0" fontId="53" fillId="12" borderId="19" xfId="15" applyFont="1" applyFill="1" applyBorder="1" applyAlignment="1" applyProtection="1">
      <alignment horizontal="left" vertical="center" wrapText="1"/>
      <protection locked="0"/>
    </xf>
    <xf numFmtId="0" fontId="53" fillId="12" borderId="0" xfId="15" applyFont="1" applyFill="1" applyBorder="1" applyAlignment="1" applyProtection="1">
      <alignment vertical="center" wrapText="1"/>
      <protection locked="0"/>
    </xf>
    <xf numFmtId="0" fontId="53" fillId="12" borderId="20" xfId="15" applyFont="1" applyFill="1" applyBorder="1" applyAlignment="1" applyProtection="1">
      <alignment vertical="center" wrapText="1"/>
      <protection locked="0"/>
    </xf>
    <xf numFmtId="0" fontId="53" fillId="12" borderId="0" xfId="15" applyFont="1" applyFill="1" applyBorder="1" applyAlignment="1" applyProtection="1">
      <alignment vertical="center" wrapText="1"/>
      <protection locked="0"/>
    </xf>
  </cellXfs>
  <cellStyles count="19">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2 3" xfId="18" xr:uid="{37D041EC-C24F-429E-AB4B-05BD0A58C4FB}"/>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0000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91441</xdr:colOff>
      <xdr:row>1</xdr:row>
      <xdr:rowOff>47261</xdr:rowOff>
    </xdr:from>
    <xdr:to>
      <xdr:col>4</xdr:col>
      <xdr:colOff>671286</xdr:colOff>
      <xdr:row>7</xdr:row>
      <xdr:rowOff>1860</xdr:rowOff>
    </xdr:to>
    <xdr:sp macro="" textlink="">
      <xdr:nvSpPr>
        <xdr:cNvPr id="2" name="吹き出し: 下矢印 1">
          <a:extLst>
            <a:ext uri="{FF2B5EF4-FFF2-40B4-BE49-F238E27FC236}">
              <a16:creationId xmlns:a16="http://schemas.microsoft.com/office/drawing/2014/main" id="{33B1572D-9D33-4B67-9369-151FD895DD7E}"/>
            </a:ext>
          </a:extLst>
        </xdr:cNvPr>
        <xdr:cNvSpPr/>
      </xdr:nvSpPr>
      <xdr:spPr>
        <a:xfrm>
          <a:off x="91441" y="294911"/>
          <a:ext cx="2780120" cy="1116649"/>
        </a:xfrm>
        <a:prstGeom prst="downArrowCallout">
          <a:avLst>
            <a:gd name="adj1" fmla="val 25000"/>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区分番号は、右側の区分表</a:t>
          </a:r>
          <a:r>
            <a:rPr kumimoji="1" lang="en-US" altLang="ja-JP" sz="1100" b="1">
              <a:solidFill>
                <a:srgbClr val="FF0000"/>
              </a:solidFill>
            </a:rPr>
            <a:t>【</a:t>
          </a:r>
          <a:r>
            <a:rPr kumimoji="1" lang="ja-JP" altLang="en-US" sz="1100" b="1">
              <a:solidFill>
                <a:srgbClr val="FF0000"/>
              </a:solidFill>
            </a:rPr>
            <a:t>区分番号</a:t>
          </a:r>
          <a:r>
            <a:rPr kumimoji="1" lang="en-US" altLang="ja-JP" sz="1100" b="1">
              <a:solidFill>
                <a:srgbClr val="FF0000"/>
              </a:solidFill>
            </a:rPr>
            <a:t>】</a:t>
          </a:r>
          <a:r>
            <a:rPr kumimoji="1" lang="ja-JP" altLang="en-US" sz="1100" b="1">
              <a:solidFill>
                <a:sysClr val="windowText" lastClr="000000"/>
              </a:solidFill>
            </a:rPr>
            <a:t>より、作成する事業の番号入力してください。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「区分」が自動表示されます。</a:t>
          </a:r>
        </a:p>
      </xdr:txBody>
    </xdr:sp>
    <xdr:clientData/>
  </xdr:twoCellAnchor>
  <xdr:oneCellAnchor>
    <xdr:from>
      <xdr:col>29</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573FFBA7-647B-4247-8078-6C20CF56F7B7}"/>
            </a:ext>
          </a:extLst>
        </xdr:cNvPr>
        <xdr:cNvSpPr/>
      </xdr:nvSpPr>
      <xdr:spPr>
        <a:xfrm>
          <a:off x="18188418" y="10238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8</xdr:col>
      <xdr:colOff>399143</xdr:colOff>
      <xdr:row>0</xdr:row>
      <xdr:rowOff>18143</xdr:rowOff>
    </xdr:from>
    <xdr:to>
      <xdr:col>14</xdr:col>
      <xdr:colOff>480787</xdr:colOff>
      <xdr:row>3</xdr:row>
      <xdr:rowOff>27214</xdr:rowOff>
    </xdr:to>
    <xdr:sp macro="" textlink="">
      <xdr:nvSpPr>
        <xdr:cNvPr id="4" name="正方形/長方形 3">
          <a:extLst>
            <a:ext uri="{FF2B5EF4-FFF2-40B4-BE49-F238E27FC236}">
              <a16:creationId xmlns:a16="http://schemas.microsoft.com/office/drawing/2014/main" id="{6A944369-6BB5-468B-AF01-3BA5A59A0A58}"/>
            </a:ext>
          </a:extLst>
        </xdr:cNvPr>
        <xdr:cNvSpPr/>
      </xdr:nvSpPr>
      <xdr:spPr>
        <a:xfrm>
          <a:off x="5571218" y="18143"/>
          <a:ext cx="3901169" cy="71392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0</xdr:colOff>
      <xdr:row>2</xdr:row>
      <xdr:rowOff>11491</xdr:rowOff>
    </xdr:from>
    <xdr:to>
      <xdr:col>9</xdr:col>
      <xdr:colOff>237064</xdr:colOff>
      <xdr:row>2</xdr:row>
      <xdr:rowOff>180824</xdr:rowOff>
    </xdr:to>
    <xdr:sp macro="" textlink="">
      <xdr:nvSpPr>
        <xdr:cNvPr id="5" name="正方形/長方形 4">
          <a:extLst>
            <a:ext uri="{FF2B5EF4-FFF2-40B4-BE49-F238E27FC236}">
              <a16:creationId xmlns:a16="http://schemas.microsoft.com/office/drawing/2014/main" id="{1290F1F8-17BE-42B3-8942-75C5F005F3C6}"/>
            </a:ext>
          </a:extLst>
        </xdr:cNvPr>
        <xdr:cNvSpPr/>
      </xdr:nvSpPr>
      <xdr:spPr>
        <a:xfrm>
          <a:off x="5734050" y="487741"/>
          <a:ext cx="23706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xdr:row>
      <xdr:rowOff>0</xdr:rowOff>
    </xdr:from>
    <xdr:to>
      <xdr:col>9</xdr:col>
      <xdr:colOff>237064</xdr:colOff>
      <xdr:row>1</xdr:row>
      <xdr:rowOff>169333</xdr:rowOff>
    </xdr:to>
    <xdr:sp macro="" textlink="">
      <xdr:nvSpPr>
        <xdr:cNvPr id="6" name="正方形/長方形 5">
          <a:extLst>
            <a:ext uri="{FF2B5EF4-FFF2-40B4-BE49-F238E27FC236}">
              <a16:creationId xmlns:a16="http://schemas.microsoft.com/office/drawing/2014/main" id="{FCD1E5CB-0FFF-45A7-B3B3-8A600241F583}"/>
            </a:ext>
          </a:extLst>
        </xdr:cNvPr>
        <xdr:cNvSpPr/>
      </xdr:nvSpPr>
      <xdr:spPr>
        <a:xfrm>
          <a:off x="5734050" y="247650"/>
          <a:ext cx="23706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244937</xdr:colOff>
      <xdr:row>0</xdr:row>
      <xdr:rowOff>63500</xdr:rowOff>
    </xdr:from>
    <xdr:to>
      <xdr:col>11</xdr:col>
      <xdr:colOff>524334</xdr:colOff>
      <xdr:row>0</xdr:row>
      <xdr:rowOff>224366</xdr:rowOff>
    </xdr:to>
    <xdr:sp macro="" textlink="">
      <xdr:nvSpPr>
        <xdr:cNvPr id="7" name="正方形/長方形 6">
          <a:extLst>
            <a:ext uri="{FF2B5EF4-FFF2-40B4-BE49-F238E27FC236}">
              <a16:creationId xmlns:a16="http://schemas.microsoft.com/office/drawing/2014/main" id="{3B68DB63-9D86-40AB-833A-80E57BA62DF6}"/>
            </a:ext>
          </a:extLst>
        </xdr:cNvPr>
        <xdr:cNvSpPr/>
      </xdr:nvSpPr>
      <xdr:spPr>
        <a:xfrm>
          <a:off x="7322012" y="63500"/>
          <a:ext cx="279397" cy="160866"/>
        </a:xfrm>
        <a:prstGeom prst="rect">
          <a:avLst/>
        </a:prstGeom>
        <a:no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15</xdr:col>
      <xdr:colOff>63503</xdr:colOff>
      <xdr:row>75</xdr:row>
      <xdr:rowOff>42330</xdr:rowOff>
    </xdr:from>
    <xdr:to>
      <xdr:col>25</xdr:col>
      <xdr:colOff>488637</xdr:colOff>
      <xdr:row>119</xdr:row>
      <xdr:rowOff>120291</xdr:rowOff>
    </xdr:to>
    <xdr:pic>
      <xdr:nvPicPr>
        <xdr:cNvPr id="8" name="図 7">
          <a:extLst>
            <a:ext uri="{FF2B5EF4-FFF2-40B4-BE49-F238E27FC236}">
              <a16:creationId xmlns:a16="http://schemas.microsoft.com/office/drawing/2014/main" id="{F426F4B9-0D90-4ABD-8FA2-D45A191C8BDB}"/>
            </a:ext>
          </a:extLst>
        </xdr:cNvPr>
        <xdr:cNvPicPr>
          <a:picLocks noChangeAspect="1"/>
        </xdr:cNvPicPr>
      </xdr:nvPicPr>
      <xdr:blipFill>
        <a:blip xmlns:r="http://schemas.openxmlformats.org/officeDocument/2006/relationships" r:embed="rId1"/>
        <a:stretch>
          <a:fillRect/>
        </a:stretch>
      </xdr:blipFill>
      <xdr:spPr>
        <a:xfrm>
          <a:off x="9617078" y="16263405"/>
          <a:ext cx="6435409" cy="88790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91441</xdr:colOff>
      <xdr:row>1</xdr:row>
      <xdr:rowOff>47261</xdr:rowOff>
    </xdr:from>
    <xdr:to>
      <xdr:col>4</xdr:col>
      <xdr:colOff>671286</xdr:colOff>
      <xdr:row>7</xdr:row>
      <xdr:rowOff>1860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91441" y="298721"/>
          <a:ext cx="2568665" cy="1074739"/>
        </a:xfrm>
        <a:prstGeom prst="downArrowCallout">
          <a:avLst>
            <a:gd name="adj1" fmla="val 25000"/>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1">
              <a:solidFill>
                <a:sysClr val="windowText" lastClr="000000"/>
              </a:solidFill>
            </a:rPr>
            <a:t>区分番号は、右側の区分表</a:t>
          </a:r>
          <a:r>
            <a:rPr kumimoji="1" lang="en-US" altLang="ja-JP" sz="1100" b="1">
              <a:solidFill>
                <a:srgbClr val="FF0000"/>
              </a:solidFill>
            </a:rPr>
            <a:t>【</a:t>
          </a:r>
          <a:r>
            <a:rPr kumimoji="1" lang="ja-JP" altLang="en-US" sz="1100" b="1">
              <a:solidFill>
                <a:srgbClr val="FF0000"/>
              </a:solidFill>
            </a:rPr>
            <a:t>区分番号</a:t>
          </a:r>
          <a:r>
            <a:rPr kumimoji="1" lang="en-US" altLang="ja-JP" sz="1100" b="1">
              <a:solidFill>
                <a:srgbClr val="FF0000"/>
              </a:solidFill>
            </a:rPr>
            <a:t>】</a:t>
          </a:r>
          <a:r>
            <a:rPr kumimoji="1" lang="ja-JP" altLang="en-US" sz="1100" b="1">
              <a:solidFill>
                <a:sysClr val="windowText" lastClr="000000"/>
              </a:solidFill>
            </a:rPr>
            <a:t>より、作成する事業の番号入力してください。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「区分」が自動表示されます。</a:t>
          </a:r>
        </a:p>
      </xdr:txBody>
    </xdr:sp>
    <xdr:clientData/>
  </xdr:twoCellAnchor>
  <xdr:oneCellAnchor>
    <xdr:from>
      <xdr:col>29</xdr:col>
      <xdr:colOff>376668</xdr:colOff>
      <xdr:row>4</xdr:row>
      <xdr:rowOff>147586</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4681486" y="985786"/>
          <a:ext cx="2781300" cy="867228"/>
        </a:xfrm>
        <a:prstGeom prst="wedgeRoundRectCallout">
          <a:avLst>
            <a:gd name="adj1" fmla="val -61683"/>
            <a:gd name="adj2" fmla="val -10137"/>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8</xdr:col>
      <xdr:colOff>399143</xdr:colOff>
      <xdr:row>0</xdr:row>
      <xdr:rowOff>18143</xdr:rowOff>
    </xdr:from>
    <xdr:to>
      <xdr:col>14</xdr:col>
      <xdr:colOff>480787</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062583" y="18143"/>
          <a:ext cx="3480164" cy="6720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9</xdr:col>
      <xdr:colOff>0</xdr:colOff>
      <xdr:row>2</xdr:row>
      <xdr:rowOff>11491</xdr:rowOff>
    </xdr:from>
    <xdr:to>
      <xdr:col>9</xdr:col>
      <xdr:colOff>237064</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166360" y="468691"/>
          <a:ext cx="23706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0</xdr:colOff>
      <xdr:row>1</xdr:row>
      <xdr:rowOff>0</xdr:rowOff>
    </xdr:from>
    <xdr:to>
      <xdr:col>9</xdr:col>
      <xdr:colOff>237064</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166360" y="251460"/>
          <a:ext cx="23706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244937</xdr:colOff>
      <xdr:row>0</xdr:row>
      <xdr:rowOff>63500</xdr:rowOff>
    </xdr:from>
    <xdr:to>
      <xdr:col>11</xdr:col>
      <xdr:colOff>524334</xdr:colOff>
      <xdr:row>0</xdr:row>
      <xdr:rowOff>224366</xdr:rowOff>
    </xdr:to>
    <xdr:sp macro="" textlink="">
      <xdr:nvSpPr>
        <xdr:cNvPr id="8" name="正方形/長方形 7">
          <a:extLst>
            <a:ext uri="{FF2B5EF4-FFF2-40B4-BE49-F238E27FC236}">
              <a16:creationId xmlns:a16="http://schemas.microsoft.com/office/drawing/2014/main" id="{7AE98B1D-FFEA-4C44-818F-EA0FD20C6F7A}"/>
            </a:ext>
          </a:extLst>
        </xdr:cNvPr>
        <xdr:cNvSpPr/>
      </xdr:nvSpPr>
      <xdr:spPr>
        <a:xfrm>
          <a:off x="6615257" y="63500"/>
          <a:ext cx="279397" cy="160866"/>
        </a:xfrm>
        <a:prstGeom prst="rect">
          <a:avLst/>
        </a:prstGeom>
        <a:no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16</xdr:col>
      <xdr:colOff>114303</xdr:colOff>
      <xdr:row>70</xdr:row>
      <xdr:rowOff>220130</xdr:rowOff>
    </xdr:from>
    <xdr:to>
      <xdr:col>26</xdr:col>
      <xdr:colOff>260037</xdr:colOff>
      <xdr:row>114</xdr:row>
      <xdr:rowOff>145691</xdr:rowOff>
    </xdr:to>
    <xdr:pic>
      <xdr:nvPicPr>
        <xdr:cNvPr id="9" name="図 8">
          <a:extLst>
            <a:ext uri="{FF2B5EF4-FFF2-40B4-BE49-F238E27FC236}">
              <a16:creationId xmlns:a16="http://schemas.microsoft.com/office/drawing/2014/main" id="{D87B2BED-5F23-42EA-BA24-C78F381D83B6}"/>
            </a:ext>
          </a:extLst>
        </xdr:cNvPr>
        <xdr:cNvPicPr>
          <a:picLocks noChangeAspect="1"/>
        </xdr:cNvPicPr>
      </xdr:nvPicPr>
      <xdr:blipFill>
        <a:blip xmlns:r="http://schemas.openxmlformats.org/officeDocument/2006/relationships" r:embed="rId1"/>
        <a:stretch>
          <a:fillRect/>
        </a:stretch>
      </xdr:blipFill>
      <xdr:spPr>
        <a:xfrm>
          <a:off x="8966203" y="15168030"/>
          <a:ext cx="5835334" cy="84599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213360</xdr:colOff>
      <xdr:row>1</xdr:row>
      <xdr:rowOff>114300</xdr:rowOff>
    </xdr:from>
    <xdr:to>
      <xdr:col>5</xdr:col>
      <xdr:colOff>147683</xdr:colOff>
      <xdr:row>4</xdr:row>
      <xdr:rowOff>211183</xdr:rowOff>
    </xdr:to>
    <xdr:sp macro="" textlink="">
      <xdr:nvSpPr>
        <xdr:cNvPr id="2" name="テキスト ボックス 1">
          <a:extLst>
            <a:ext uri="{FF2B5EF4-FFF2-40B4-BE49-F238E27FC236}">
              <a16:creationId xmlns:a16="http://schemas.microsoft.com/office/drawing/2014/main" id="{E7007BDE-6203-46C9-8E3E-F1463B79F8BB}"/>
            </a:ext>
          </a:extLst>
        </xdr:cNvPr>
        <xdr:cNvSpPr txBox="1"/>
      </xdr:nvSpPr>
      <xdr:spPr>
        <a:xfrm>
          <a:off x="213360" y="304800"/>
          <a:ext cx="1534523" cy="462643"/>
        </a:xfrm>
        <a:prstGeom prst="rect">
          <a:avLst/>
        </a:prstGeom>
        <a:solidFill>
          <a:schemeClr val="accent6">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b="1">
              <a:solidFill>
                <a:srgbClr val="FF0000"/>
              </a:solidFill>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C:\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7096;&#24335;2_2024&#24180;&#24230;D-fund&#12304;&#21454;&#25903;&#20104;&#31639;&#26360;&#12305;_ver2.0_&#20445;&#35703;&#35299;&#38500;.xlsx" TargetMode="External"/><Relationship Id="rId1" Type="http://schemas.openxmlformats.org/officeDocument/2006/relationships/externalLinkPath" Target="file:///C:\Users\hbaof\Downloads\&#27096;&#24335;2_2024&#24180;&#24230;D-fund&#12304;&#21454;&#25903;&#20104;&#31639;&#26360;&#12305;_ver2.0_&#20445;&#35703;&#35299;&#385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収支予算書"/>
      <sheetName val="申請区分表"/>
    </sheetNames>
    <sheetDataSet>
      <sheetData sheetId="0"/>
      <sheetData sheetId="1">
        <row r="2">
          <cell r="F2" t="str">
            <v>一般財団法人北海道バスケットボール協会</v>
          </cell>
          <cell r="G2">
            <v>13</v>
          </cell>
          <cell r="H2" t="str">
            <v>B</v>
          </cell>
          <cell r="J2" t="str">
            <v>A</v>
          </cell>
          <cell r="K2">
            <v>1.4</v>
          </cell>
          <cell r="L2">
            <v>3600000</v>
          </cell>
        </row>
        <row r="3">
          <cell r="F3" t="str">
            <v>一般財団法人青森県バスケットボール協会</v>
          </cell>
          <cell r="G3">
            <v>13</v>
          </cell>
          <cell r="H3" t="str">
            <v>B</v>
          </cell>
          <cell r="J3" t="str">
            <v>B</v>
          </cell>
          <cell r="K3">
            <v>1.2</v>
          </cell>
          <cell r="L3">
            <v>3100000</v>
          </cell>
        </row>
        <row r="4">
          <cell r="F4" t="str">
            <v>一般社団法人岩手県バスケットボール協会</v>
          </cell>
          <cell r="G4">
            <v>11</v>
          </cell>
          <cell r="H4" t="str">
            <v>C</v>
          </cell>
          <cell r="J4" t="str">
            <v>C</v>
          </cell>
          <cell r="K4">
            <v>1</v>
          </cell>
          <cell r="L4">
            <v>2600000</v>
          </cell>
        </row>
        <row r="5">
          <cell r="F5" t="str">
            <v>一般社団法人宮城県バスケットボール協会</v>
          </cell>
          <cell r="G5">
            <v>11</v>
          </cell>
          <cell r="H5" t="str">
            <v>C</v>
          </cell>
          <cell r="J5" t="str">
            <v>D</v>
          </cell>
          <cell r="K5">
            <v>0.7</v>
          </cell>
          <cell r="L5">
            <v>1800000</v>
          </cell>
        </row>
        <row r="6">
          <cell r="F6" t="str">
            <v>一般社団法人秋田県バスケットボール協会</v>
          </cell>
          <cell r="G6">
            <v>13</v>
          </cell>
          <cell r="H6" t="str">
            <v>B</v>
          </cell>
          <cell r="J6" t="str">
            <v>E</v>
          </cell>
          <cell r="K6">
            <v>0.5</v>
          </cell>
          <cell r="L6">
            <v>1300000</v>
          </cell>
        </row>
        <row r="7">
          <cell r="F7" t="str">
            <v>一般財団法人山形県バスケットボール協会</v>
          </cell>
          <cell r="G7">
            <v>11</v>
          </cell>
          <cell r="H7" t="str">
            <v>C</v>
          </cell>
        </row>
        <row r="8">
          <cell r="F8" t="str">
            <v>一般社団法人福島県バスケットボール協会</v>
          </cell>
          <cell r="G8">
            <v>11</v>
          </cell>
          <cell r="H8" t="str">
            <v>C</v>
          </cell>
        </row>
        <row r="9">
          <cell r="F9" t="str">
            <v>一般社団法人茨城県バスケットボール協会</v>
          </cell>
          <cell r="G9">
            <v>13</v>
          </cell>
          <cell r="H9" t="str">
            <v>B</v>
          </cell>
        </row>
        <row r="10">
          <cell r="F10" t="str">
            <v>一般社団法人栃木県バスケットボール協会</v>
          </cell>
          <cell r="G10">
            <v>12</v>
          </cell>
          <cell r="H10" t="str">
            <v>B</v>
          </cell>
        </row>
        <row r="11">
          <cell r="F11" t="str">
            <v>一般財団法人群馬県バスケットボール協会</v>
          </cell>
          <cell r="G11">
            <v>11</v>
          </cell>
          <cell r="H11" t="str">
            <v>C</v>
          </cell>
        </row>
        <row r="12">
          <cell r="F12" t="str">
            <v>一般社団法人埼玉県バスケットボール協会</v>
          </cell>
          <cell r="G12">
            <v>16</v>
          </cell>
          <cell r="H12" t="str">
            <v>A</v>
          </cell>
        </row>
        <row r="13">
          <cell r="F13" t="str">
            <v>一般社団法人千葉県バスケットボール協会</v>
          </cell>
          <cell r="G13">
            <v>16</v>
          </cell>
          <cell r="H13" t="str">
            <v>A</v>
          </cell>
        </row>
        <row r="14">
          <cell r="F14" t="str">
            <v>一般社団法人東京都バスケットボール協会</v>
          </cell>
          <cell r="G14">
            <v>17</v>
          </cell>
          <cell r="H14" t="str">
            <v>A</v>
          </cell>
        </row>
        <row r="15">
          <cell r="F15" t="str">
            <v>一般社団法人神奈川県バスケットボール協会</v>
          </cell>
          <cell r="G15">
            <v>14</v>
          </cell>
          <cell r="H15" t="str">
            <v>B</v>
          </cell>
        </row>
        <row r="16">
          <cell r="F16" t="str">
            <v>一般社団法人山梨県バスケットボール協会</v>
          </cell>
          <cell r="G16">
            <v>9</v>
          </cell>
          <cell r="H16" t="str">
            <v>D</v>
          </cell>
        </row>
        <row r="17">
          <cell r="F17" t="str">
            <v>一般社団法人長野県バスケットボール協会</v>
          </cell>
          <cell r="G17">
            <v>12</v>
          </cell>
          <cell r="H17" t="str">
            <v>B</v>
          </cell>
        </row>
        <row r="18">
          <cell r="F18" t="str">
            <v>一般財団法人新潟県バスケットボール協会</v>
          </cell>
          <cell r="G18">
            <v>12</v>
          </cell>
          <cell r="H18" t="str">
            <v>B</v>
          </cell>
        </row>
        <row r="19">
          <cell r="F19" t="str">
            <v>一般財団法人富山県バスケットボール協会　</v>
          </cell>
          <cell r="G19">
            <v>10</v>
          </cell>
          <cell r="H19" t="str">
            <v>C</v>
          </cell>
        </row>
        <row r="20">
          <cell r="F20" t="str">
            <v>一般社団法人石川県バスケットボール協会</v>
          </cell>
          <cell r="G20">
            <v>10</v>
          </cell>
          <cell r="H20" t="str">
            <v>C</v>
          </cell>
        </row>
        <row r="21">
          <cell r="F21" t="str">
            <v>一般社団法人福井県バスケットボール協会</v>
          </cell>
          <cell r="G21">
            <v>8</v>
          </cell>
          <cell r="H21" t="str">
            <v>D</v>
          </cell>
        </row>
        <row r="22">
          <cell r="F22" t="str">
            <v>一般財団法人岐阜県バスケットボール協会</v>
          </cell>
          <cell r="G22">
            <v>11</v>
          </cell>
          <cell r="H22" t="str">
            <v>C</v>
          </cell>
        </row>
        <row r="23">
          <cell r="F23" t="str">
            <v>一般社団法人静岡県バスケットボール協会</v>
          </cell>
          <cell r="G23">
            <v>13</v>
          </cell>
          <cell r="H23" t="str">
            <v>B</v>
          </cell>
        </row>
        <row r="24">
          <cell r="F24" t="str">
            <v>一般財団法人愛知県バスケットボール協会</v>
          </cell>
          <cell r="G24">
            <v>13</v>
          </cell>
          <cell r="H24" t="str">
            <v>B</v>
          </cell>
        </row>
        <row r="25">
          <cell r="F25" t="str">
            <v>一般社団法人三重県バスケットボール協会</v>
          </cell>
          <cell r="G25">
            <v>9</v>
          </cell>
          <cell r="H25" t="str">
            <v>D</v>
          </cell>
        </row>
        <row r="26">
          <cell r="F26" t="str">
            <v>一般社団法人滋賀県バスケットボール協会</v>
          </cell>
          <cell r="G26">
            <v>11</v>
          </cell>
          <cell r="H26" t="str">
            <v>C</v>
          </cell>
        </row>
        <row r="27">
          <cell r="F27" t="str">
            <v>一般社団法人京都府バスケットボール協会</v>
          </cell>
          <cell r="G27">
            <v>12</v>
          </cell>
          <cell r="H27" t="str">
            <v>B</v>
          </cell>
        </row>
        <row r="28">
          <cell r="F28" t="str">
            <v>一般財団法人大阪府バスケットボール協会</v>
          </cell>
          <cell r="G28">
            <v>14</v>
          </cell>
          <cell r="H28" t="str">
            <v>B</v>
          </cell>
        </row>
        <row r="29">
          <cell r="F29" t="str">
            <v>一般財団法人兵庫県バスケットボール協会</v>
          </cell>
          <cell r="G29">
            <v>15</v>
          </cell>
          <cell r="H29" t="str">
            <v>B</v>
          </cell>
        </row>
        <row r="30">
          <cell r="F30" t="str">
            <v>一般社団法人奈良県バスケットボール協会</v>
          </cell>
          <cell r="G30">
            <v>10</v>
          </cell>
          <cell r="H30" t="str">
            <v>C</v>
          </cell>
        </row>
        <row r="31">
          <cell r="F31" t="str">
            <v>一般社団法人和歌山県バスケットボール協会</v>
          </cell>
          <cell r="G31">
            <v>5</v>
          </cell>
          <cell r="H31" t="str">
            <v>E</v>
          </cell>
        </row>
        <row r="32">
          <cell r="F32" t="str">
            <v>一般社団法人鳥取県バスケットボール協会</v>
          </cell>
          <cell r="G32">
            <v>8</v>
          </cell>
          <cell r="H32" t="str">
            <v>D</v>
          </cell>
        </row>
        <row r="33">
          <cell r="F33" t="str">
            <v>一般財団法人島根県バスケットボール協会</v>
          </cell>
          <cell r="G33">
            <v>10</v>
          </cell>
          <cell r="H33" t="str">
            <v>C</v>
          </cell>
        </row>
        <row r="34">
          <cell r="F34" t="str">
            <v>一般社団法人岡山県バスケットボール協会</v>
          </cell>
          <cell r="G34">
            <v>9</v>
          </cell>
          <cell r="H34" t="str">
            <v>D</v>
          </cell>
        </row>
        <row r="35">
          <cell r="F35" t="str">
            <v>一般財団法人 広島県バスケットボール協会</v>
          </cell>
          <cell r="G35">
            <v>10</v>
          </cell>
          <cell r="H35" t="str">
            <v>C</v>
          </cell>
        </row>
        <row r="36">
          <cell r="F36" t="str">
            <v>一般社団法人山口県バスケットボール協会</v>
          </cell>
          <cell r="G36">
            <v>11</v>
          </cell>
          <cell r="H36" t="str">
            <v>C</v>
          </cell>
        </row>
        <row r="37">
          <cell r="F37" t="str">
            <v>一般社団法人徳島県バスケットボール協会</v>
          </cell>
          <cell r="G37">
            <v>6</v>
          </cell>
          <cell r="H37" t="str">
            <v>D</v>
          </cell>
        </row>
        <row r="38">
          <cell r="F38" t="str">
            <v>一般社団法人香川県バスケットボール協会</v>
          </cell>
          <cell r="G38">
            <v>7</v>
          </cell>
          <cell r="H38" t="str">
            <v>D</v>
          </cell>
        </row>
        <row r="39">
          <cell r="F39" t="str">
            <v>一般社団法人愛媛県バスケットボール協会</v>
          </cell>
          <cell r="G39">
            <v>10</v>
          </cell>
          <cell r="H39" t="str">
            <v>C</v>
          </cell>
        </row>
        <row r="40">
          <cell r="F40" t="str">
            <v>一般社団法人高知県バスケットボール協会</v>
          </cell>
          <cell r="G40">
            <v>6</v>
          </cell>
          <cell r="H40" t="str">
            <v>D</v>
          </cell>
        </row>
        <row r="41">
          <cell r="F41" t="str">
            <v>一般社団法人福岡県バスケットボール協会</v>
          </cell>
          <cell r="G41">
            <v>11</v>
          </cell>
          <cell r="H41" t="str">
            <v>C</v>
          </cell>
        </row>
        <row r="42">
          <cell r="F42" t="str">
            <v>一般社団法人佐賀県バスケットボール協会</v>
          </cell>
          <cell r="G42">
            <v>7</v>
          </cell>
          <cell r="H42" t="str">
            <v>D</v>
          </cell>
        </row>
        <row r="43">
          <cell r="F43" t="str">
            <v>一般社団法人長崎県バスケットボール協会</v>
          </cell>
          <cell r="G43">
            <v>11</v>
          </cell>
          <cell r="H43" t="str">
            <v>C</v>
          </cell>
        </row>
        <row r="44">
          <cell r="F44" t="str">
            <v>一般社団法人熊本県バスケットボール協会</v>
          </cell>
          <cell r="G44">
            <v>11</v>
          </cell>
          <cell r="H44" t="str">
            <v>C</v>
          </cell>
        </row>
        <row r="45">
          <cell r="F45" t="str">
            <v>一般社団法人大分県バスケットボール協会</v>
          </cell>
          <cell r="G45">
            <v>9</v>
          </cell>
          <cell r="H45" t="str">
            <v>D</v>
          </cell>
        </row>
        <row r="46">
          <cell r="F46" t="str">
            <v>一般社団法人宮崎県バスケットボール協会</v>
          </cell>
          <cell r="G46">
            <v>9</v>
          </cell>
          <cell r="H46" t="str">
            <v>D</v>
          </cell>
        </row>
        <row r="47">
          <cell r="F47" t="str">
            <v>一般社団法人鹿児島県バスケットボール協会</v>
          </cell>
          <cell r="G47">
            <v>10</v>
          </cell>
          <cell r="H47" t="str">
            <v>C</v>
          </cell>
        </row>
        <row r="48">
          <cell r="F48" t="str">
            <v>一般財団法人沖縄県バスケットボール協会</v>
          </cell>
          <cell r="G48">
            <v>14</v>
          </cell>
          <cell r="H48" t="str">
            <v>B</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1BE38-0668-4623-BB69-EE51F4DD2FDC}">
  <sheetPr>
    <tabColor rgb="FFFF0000"/>
    <pageSetUpPr fitToPage="1"/>
  </sheetPr>
  <dimension ref="A1:BC84"/>
  <sheetViews>
    <sheetView showGridLines="0" zoomScale="80" zoomScaleNormal="80" zoomScaleSheetLayoutView="90" workbookViewId="0">
      <selection activeCell="W20" sqref="W20"/>
    </sheetView>
  </sheetViews>
  <sheetFormatPr defaultColWidth="9" defaultRowHeight="15"/>
  <cols>
    <col min="1" max="1" width="2.44140625" style="3" customWidth="1"/>
    <col min="2" max="2" width="11.44140625" style="3" customWidth="1"/>
    <col min="3" max="3" width="3.6640625" style="3" customWidth="1"/>
    <col min="4" max="4" width="11.21875" style="77" customWidth="1"/>
    <col min="5" max="6" width="12" style="77" customWidth="1"/>
    <col min="7" max="8" width="7.44140625" style="77" customWidth="1"/>
    <col min="9" max="9" width="7.33203125" style="77" customWidth="1"/>
    <col min="10" max="10" width="9.33203125" style="3" customWidth="1"/>
    <col min="11" max="11" width="8.21875" style="3" customWidth="1"/>
    <col min="12" max="12" width="8.6640625" style="3" customWidth="1"/>
    <col min="13" max="13" width="7.88671875" style="3" customWidth="1"/>
    <col min="14" max="14" width="8.6640625" style="3" customWidth="1"/>
    <col min="15" max="15" width="7.33203125" style="3" customWidth="1"/>
    <col min="16" max="16" width="3.77734375" style="3" customWidth="1"/>
    <col min="17" max="18" width="7.21875" style="3" customWidth="1"/>
    <col min="19" max="19" width="8.6640625" style="78" customWidth="1"/>
    <col min="20" max="20" width="9.44140625" style="3" customWidth="1"/>
    <col min="21" max="25" width="8.44140625" style="3" customWidth="1"/>
    <col min="26" max="26" width="7.77734375" style="3" customWidth="1"/>
    <col min="27" max="57" width="7.21875" style="3" customWidth="1"/>
    <col min="58" max="16384" width="9" style="3"/>
  </cols>
  <sheetData>
    <row r="1" spans="1:54" ht="19.95" customHeight="1" thickBot="1">
      <c r="A1" s="276" t="s">
        <v>404</v>
      </c>
      <c r="B1" s="88"/>
      <c r="C1" s="2"/>
      <c r="J1" s="3" t="s">
        <v>399</v>
      </c>
      <c r="Q1" s="334" t="s">
        <v>387</v>
      </c>
      <c r="R1" s="334" t="s">
        <v>444</v>
      </c>
      <c r="S1" s="78" t="s">
        <v>280</v>
      </c>
    </row>
    <row r="2" spans="1:54" ht="18" customHeight="1">
      <c r="B2" s="142"/>
      <c r="C2" s="142"/>
      <c r="D2" s="142"/>
      <c r="E2" s="142"/>
      <c r="F2" s="554" t="s">
        <v>406</v>
      </c>
      <c r="G2" s="554"/>
      <c r="H2" s="554"/>
      <c r="I2" s="143"/>
      <c r="J2" s="143" t="s">
        <v>407</v>
      </c>
      <c r="K2" s="143"/>
      <c r="L2" s="143"/>
      <c r="M2" s="143"/>
      <c r="N2" s="143"/>
      <c r="O2" s="143"/>
      <c r="Q2" s="335"/>
      <c r="R2" s="335"/>
      <c r="S2" s="327" t="s">
        <v>97</v>
      </c>
      <c r="T2" s="555" t="s">
        <v>388</v>
      </c>
      <c r="U2" s="555"/>
      <c r="V2" s="555"/>
      <c r="W2" s="555"/>
      <c r="X2" s="555"/>
      <c r="Y2" s="555"/>
      <c r="Z2" s="555"/>
      <c r="AA2" s="555"/>
      <c r="AB2" s="555"/>
      <c r="AC2" s="555"/>
      <c r="AE2" s="81" t="s">
        <v>278</v>
      </c>
      <c r="AF2" s="556" t="s">
        <v>288</v>
      </c>
      <c r="AG2" s="557"/>
      <c r="AH2" s="558"/>
    </row>
    <row r="3" spans="1:54" ht="18" customHeight="1">
      <c r="A3" s="4"/>
      <c r="B3" s="4"/>
      <c r="C3" s="4"/>
      <c r="D3" s="79"/>
      <c r="E3" s="79"/>
      <c r="F3" s="559" t="s">
        <v>405</v>
      </c>
      <c r="G3" s="560"/>
      <c r="H3" s="560"/>
      <c r="I3" s="144"/>
      <c r="J3" s="153" t="s">
        <v>408</v>
      </c>
      <c r="K3" s="2"/>
      <c r="L3" s="2"/>
      <c r="M3" s="2"/>
      <c r="N3" s="2"/>
      <c r="O3" s="2"/>
      <c r="Q3" s="334" t="s">
        <v>375</v>
      </c>
      <c r="R3" s="336" t="s">
        <v>445</v>
      </c>
      <c r="S3" s="328">
        <v>1</v>
      </c>
      <c r="T3" s="561" t="s">
        <v>433</v>
      </c>
      <c r="U3" s="562"/>
      <c r="V3" s="562"/>
      <c r="W3" s="562"/>
      <c r="X3" s="562"/>
      <c r="Y3" s="562"/>
      <c r="Z3" s="562"/>
      <c r="AA3" s="562"/>
      <c r="AB3" s="562"/>
      <c r="AC3" s="563"/>
      <c r="AE3" s="564" t="str">
        <f>IFERROR(VLOOKUP(K5,[4]申請区分表!F2:H48,3,0),"")</f>
        <v/>
      </c>
      <c r="AF3" s="566" t="str">
        <f>IFERROR(VLOOKUP(AE3,[4]申請区分表!J2:L6,3,0),"")</f>
        <v/>
      </c>
      <c r="AG3" s="567"/>
      <c r="AH3" s="568"/>
    </row>
    <row r="4" spans="1:54" ht="13.95" customHeight="1" thickBot="1">
      <c r="A4" s="2"/>
      <c r="B4" s="2"/>
      <c r="C4" s="2"/>
      <c r="Q4" s="334" t="s">
        <v>376</v>
      </c>
      <c r="R4" s="336" t="s">
        <v>446</v>
      </c>
      <c r="S4" s="328">
        <v>2</v>
      </c>
      <c r="T4" s="561" t="s">
        <v>434</v>
      </c>
      <c r="U4" s="562"/>
      <c r="V4" s="562"/>
      <c r="W4" s="562"/>
      <c r="X4" s="562"/>
      <c r="Y4" s="562"/>
      <c r="Z4" s="562"/>
      <c r="AA4" s="562"/>
      <c r="AB4" s="562"/>
      <c r="AC4" s="563"/>
      <c r="AE4" s="565"/>
      <c r="AF4" s="569"/>
      <c r="AG4" s="570"/>
      <c r="AH4" s="571"/>
    </row>
    <row r="5" spans="1:54" ht="15" customHeight="1">
      <c r="A5" s="80"/>
      <c r="B5" s="80"/>
      <c r="C5" s="80"/>
      <c r="I5" s="543" t="s">
        <v>409</v>
      </c>
      <c r="J5" s="544"/>
      <c r="K5" s="545" t="s">
        <v>293</v>
      </c>
      <c r="L5" s="545"/>
      <c r="M5" s="545"/>
      <c r="N5" s="545"/>
      <c r="O5" s="546"/>
      <c r="Q5" s="334" t="s">
        <v>377</v>
      </c>
      <c r="R5" s="336" t="s">
        <v>447</v>
      </c>
      <c r="S5" s="329">
        <v>3</v>
      </c>
      <c r="T5" s="547" t="s">
        <v>435</v>
      </c>
      <c r="U5" s="548"/>
      <c r="V5" s="548"/>
      <c r="W5" s="548"/>
      <c r="X5" s="548"/>
      <c r="Y5" s="548"/>
      <c r="Z5" s="548"/>
      <c r="AA5" s="548"/>
      <c r="AB5" s="548"/>
      <c r="AC5" s="549"/>
      <c r="AG5" s="77"/>
      <c r="AH5" s="77"/>
      <c r="AI5" s="77"/>
      <c r="AJ5" s="77"/>
      <c r="AK5" s="77"/>
      <c r="AL5" s="77"/>
      <c r="AM5" s="77"/>
      <c r="AN5" s="77"/>
      <c r="AO5" s="77"/>
      <c r="AP5" s="77"/>
      <c r="AQ5" s="77"/>
      <c r="AR5" s="77"/>
      <c r="AS5" s="77"/>
      <c r="AT5" s="77"/>
      <c r="AU5" s="77"/>
      <c r="AV5" s="77"/>
      <c r="AW5" s="77"/>
      <c r="AX5" s="77"/>
      <c r="AY5" s="77"/>
      <c r="AZ5" s="77"/>
      <c r="BA5" s="77"/>
      <c r="BB5" s="77"/>
    </row>
    <row r="6" spans="1:54" ht="13.5" customHeight="1">
      <c r="A6" s="80"/>
      <c r="B6" s="80"/>
      <c r="C6" s="80"/>
      <c r="I6" s="550" t="s">
        <v>411</v>
      </c>
      <c r="J6" s="551"/>
      <c r="K6" s="552" t="s">
        <v>450</v>
      </c>
      <c r="L6" s="552"/>
      <c r="M6" s="552"/>
      <c r="N6" s="552"/>
      <c r="O6" s="553"/>
      <c r="Q6" s="334" t="s">
        <v>374</v>
      </c>
      <c r="R6" s="336" t="s">
        <v>448</v>
      </c>
      <c r="S6" s="329">
        <v>4</v>
      </c>
      <c r="T6" s="547" t="s">
        <v>436</v>
      </c>
      <c r="U6" s="548"/>
      <c r="V6" s="548"/>
      <c r="W6" s="548"/>
      <c r="X6" s="548"/>
      <c r="Y6" s="548"/>
      <c r="Z6" s="548"/>
      <c r="AA6" s="548"/>
      <c r="AB6" s="548"/>
      <c r="AC6" s="549"/>
      <c r="AF6" s="77"/>
      <c r="AG6" s="77"/>
      <c r="AH6" s="77"/>
      <c r="AI6" s="77"/>
      <c r="AJ6" s="77"/>
      <c r="AK6" s="77"/>
      <c r="AL6" s="77"/>
      <c r="AM6" s="77"/>
      <c r="AN6" s="77"/>
      <c r="AO6" s="77"/>
      <c r="AP6" s="77"/>
      <c r="AQ6" s="77"/>
      <c r="AR6" s="77"/>
      <c r="AS6" s="77"/>
      <c r="AT6" s="77"/>
      <c r="AU6" s="77"/>
      <c r="AV6" s="77"/>
      <c r="AW6" s="77"/>
      <c r="AX6" s="77"/>
      <c r="AY6" s="77"/>
      <c r="AZ6" s="77"/>
      <c r="BA6" s="77"/>
      <c r="BB6" s="77"/>
    </row>
    <row r="7" spans="1:54" ht="13.95" customHeight="1" thickBot="1">
      <c r="A7" s="2"/>
      <c r="B7" s="2"/>
      <c r="C7" s="2"/>
      <c r="D7" s="2"/>
      <c r="I7" s="550" t="s">
        <v>412</v>
      </c>
      <c r="J7" s="551"/>
      <c r="K7" s="552" t="s">
        <v>470</v>
      </c>
      <c r="L7" s="552"/>
      <c r="M7" s="552"/>
      <c r="N7" s="552"/>
      <c r="O7" s="553"/>
      <c r="Q7" s="334" t="s">
        <v>378</v>
      </c>
      <c r="R7" s="336" t="s">
        <v>449</v>
      </c>
      <c r="S7" s="329">
        <v>5</v>
      </c>
      <c r="T7" s="547" t="s">
        <v>437</v>
      </c>
      <c r="U7" s="548"/>
      <c r="V7" s="548"/>
      <c r="W7" s="548"/>
      <c r="X7" s="548"/>
      <c r="Y7" s="548"/>
      <c r="Z7" s="548"/>
      <c r="AA7" s="548"/>
      <c r="AB7" s="548"/>
      <c r="AC7" s="549"/>
      <c r="AF7" s="77"/>
      <c r="AG7" s="77"/>
      <c r="AH7" s="77"/>
      <c r="AI7" s="77"/>
      <c r="AJ7" s="77"/>
      <c r="AK7" s="77"/>
      <c r="AL7" s="77"/>
      <c r="AM7" s="77"/>
      <c r="AN7" s="77"/>
      <c r="AO7" s="77"/>
      <c r="AP7" s="77"/>
      <c r="AQ7" s="77"/>
      <c r="AR7" s="77"/>
      <c r="AS7" s="77"/>
      <c r="AT7" s="77"/>
      <c r="AU7" s="77"/>
      <c r="AV7" s="77"/>
      <c r="AW7" s="77"/>
      <c r="AX7" s="77"/>
      <c r="AY7" s="77"/>
      <c r="AZ7" s="77"/>
      <c r="BA7" s="77"/>
      <c r="BB7" s="77"/>
    </row>
    <row r="8" spans="1:54" ht="13.2" customHeight="1" thickTop="1" thickBot="1">
      <c r="A8" s="572" t="s">
        <v>97</v>
      </c>
      <c r="B8" s="573"/>
      <c r="C8" s="574"/>
      <c r="D8" s="578">
        <v>11</v>
      </c>
      <c r="I8" s="580" t="s">
        <v>413</v>
      </c>
      <c r="J8" s="581"/>
      <c r="K8" s="582" t="s">
        <v>427</v>
      </c>
      <c r="L8" s="582"/>
      <c r="M8" s="582"/>
      <c r="N8" s="582"/>
      <c r="O8" s="583"/>
      <c r="Q8" s="334" t="s">
        <v>379</v>
      </c>
      <c r="R8" s="336" t="s">
        <v>450</v>
      </c>
      <c r="S8" s="329">
        <v>6</v>
      </c>
      <c r="T8" s="547" t="s">
        <v>438</v>
      </c>
      <c r="U8" s="548"/>
      <c r="V8" s="548"/>
      <c r="W8" s="548"/>
      <c r="X8" s="548"/>
      <c r="Y8" s="548"/>
      <c r="Z8" s="548"/>
      <c r="AA8" s="548"/>
      <c r="AB8" s="548"/>
      <c r="AC8" s="549"/>
      <c r="AF8" s="77"/>
    </row>
    <row r="9" spans="1:54" ht="13.2" customHeight="1" thickBot="1">
      <c r="A9" s="575"/>
      <c r="B9" s="576"/>
      <c r="C9" s="577"/>
      <c r="D9" s="579"/>
      <c r="E9" s="154"/>
      <c r="F9" s="82"/>
      <c r="G9" s="82"/>
      <c r="H9" s="82"/>
      <c r="I9" s="82"/>
      <c r="J9" s="154"/>
      <c r="K9" s="154"/>
      <c r="L9" s="154"/>
      <c r="M9" s="154"/>
      <c r="N9" s="154"/>
      <c r="O9" s="154"/>
      <c r="Q9" s="334" t="s">
        <v>426</v>
      </c>
      <c r="R9" s="336" t="s">
        <v>451</v>
      </c>
      <c r="S9" s="330">
        <v>7</v>
      </c>
      <c r="T9" s="584" t="s">
        <v>439</v>
      </c>
      <c r="U9" s="585"/>
      <c r="V9" s="585"/>
      <c r="W9" s="585"/>
      <c r="X9" s="585"/>
      <c r="Y9" s="585"/>
      <c r="Z9" s="585"/>
      <c r="AA9" s="585"/>
      <c r="AB9" s="585"/>
      <c r="AC9" s="586"/>
    </row>
    <row r="10" spans="1:54" ht="16.5" customHeight="1" thickBot="1">
      <c r="A10" s="601" t="s">
        <v>279</v>
      </c>
      <c r="B10" s="602"/>
      <c r="C10" s="603"/>
      <c r="D10" s="604" t="str">
        <f>IFERROR(VLOOKUP($D$8,$S$2:$AB$35,2,0),"")</f>
        <v>6.事業</v>
      </c>
      <c r="E10" s="604"/>
      <c r="F10" s="604"/>
      <c r="G10" s="604"/>
      <c r="H10" s="604"/>
      <c r="I10" s="604"/>
      <c r="J10" s="604"/>
      <c r="K10" s="604"/>
      <c r="L10" s="604"/>
      <c r="M10" s="604"/>
      <c r="N10" s="604"/>
      <c r="O10" s="605"/>
      <c r="Q10" s="334" t="s">
        <v>380</v>
      </c>
      <c r="R10" s="336" t="s">
        <v>452</v>
      </c>
      <c r="S10" s="330">
        <v>8</v>
      </c>
      <c r="T10" s="584" t="s">
        <v>440</v>
      </c>
      <c r="U10" s="585"/>
      <c r="V10" s="585"/>
      <c r="W10" s="585"/>
      <c r="X10" s="585"/>
      <c r="Y10" s="585"/>
      <c r="Z10" s="585"/>
      <c r="AA10" s="585"/>
      <c r="AB10" s="585"/>
      <c r="AC10" s="586"/>
    </row>
    <row r="11" spans="1:54" ht="16.5" customHeight="1" thickBot="1">
      <c r="A11" s="606" t="s">
        <v>78</v>
      </c>
      <c r="B11" s="607"/>
      <c r="C11" s="608"/>
      <c r="D11" s="609" t="s">
        <v>424</v>
      </c>
      <c r="E11" s="609"/>
      <c r="F11" s="610" t="s">
        <v>518</v>
      </c>
      <c r="G11" s="611"/>
      <c r="H11" s="611"/>
      <c r="I11" s="611"/>
      <c r="J11" s="611"/>
      <c r="K11" s="611"/>
      <c r="L11" s="611"/>
      <c r="M11" s="611"/>
      <c r="N11" s="611"/>
      <c r="O11" s="612"/>
      <c r="Q11" s="334" t="s">
        <v>386</v>
      </c>
      <c r="R11" s="336" t="s">
        <v>453</v>
      </c>
      <c r="S11" s="331">
        <v>9</v>
      </c>
      <c r="T11" s="613" t="s">
        <v>441</v>
      </c>
      <c r="U11" s="614"/>
      <c r="V11" s="614"/>
      <c r="W11" s="614"/>
      <c r="X11" s="614"/>
      <c r="Y11" s="614"/>
      <c r="Z11" s="614"/>
      <c r="AA11" s="614"/>
      <c r="AB11" s="614"/>
      <c r="AC11" s="615"/>
    </row>
    <row r="12" spans="1:54" ht="16.5" customHeight="1">
      <c r="A12" s="587" t="s">
        <v>281</v>
      </c>
      <c r="B12" s="588"/>
      <c r="C12" s="588"/>
      <c r="D12" s="588"/>
      <c r="E12" s="588"/>
      <c r="F12" s="588"/>
      <c r="G12" s="588"/>
      <c r="H12" s="588"/>
      <c r="I12" s="588"/>
      <c r="J12" s="588"/>
      <c r="K12" s="588"/>
      <c r="L12" s="588"/>
      <c r="M12" s="588"/>
      <c r="N12" s="588"/>
      <c r="O12" s="589"/>
      <c r="Q12" s="334" t="s">
        <v>381</v>
      </c>
      <c r="R12" s="336" t="s">
        <v>454</v>
      </c>
      <c r="S12" s="332">
        <v>10</v>
      </c>
      <c r="T12" s="590" t="s">
        <v>442</v>
      </c>
      <c r="U12" s="591"/>
      <c r="V12" s="591"/>
      <c r="W12" s="591"/>
      <c r="X12" s="591"/>
      <c r="Y12" s="591"/>
      <c r="Z12" s="591"/>
      <c r="AA12" s="591"/>
      <c r="AB12" s="591"/>
      <c r="AC12" s="592"/>
      <c r="AD12" s="110"/>
    </row>
    <row r="13" spans="1:54">
      <c r="A13" s="593" t="s">
        <v>292</v>
      </c>
      <c r="B13" s="594"/>
      <c r="C13" s="595" t="s">
        <v>293</v>
      </c>
      <c r="D13" s="595"/>
      <c r="E13" s="595"/>
      <c r="F13" s="595"/>
      <c r="G13" s="595"/>
      <c r="H13" s="595"/>
      <c r="I13" s="595"/>
      <c r="J13" s="595"/>
      <c r="K13" s="595"/>
      <c r="L13" s="595"/>
      <c r="M13" s="595"/>
      <c r="N13" s="595"/>
      <c r="O13" s="596"/>
      <c r="Q13" s="334" t="s">
        <v>382</v>
      </c>
      <c r="R13" s="336" t="s">
        <v>455</v>
      </c>
      <c r="S13" s="333">
        <v>11</v>
      </c>
      <c r="T13" s="597" t="s">
        <v>443</v>
      </c>
      <c r="U13" s="598"/>
      <c r="V13" s="598"/>
      <c r="W13" s="598"/>
      <c r="X13" s="598"/>
      <c r="Y13" s="598"/>
      <c r="Z13" s="598"/>
      <c r="AA13" s="598"/>
      <c r="AB13" s="598"/>
      <c r="AC13" s="599"/>
      <c r="AD13" s="110"/>
    </row>
    <row r="14" spans="1:54">
      <c r="A14" s="593" t="s">
        <v>282</v>
      </c>
      <c r="B14" s="594"/>
      <c r="C14" s="600" t="s">
        <v>293</v>
      </c>
      <c r="D14" s="600"/>
      <c r="E14" s="600"/>
      <c r="F14" s="600"/>
      <c r="G14" s="280"/>
      <c r="H14" s="280"/>
      <c r="I14" s="280"/>
      <c r="J14" s="155"/>
      <c r="K14" s="155"/>
      <c r="L14" s="155"/>
      <c r="M14" s="155"/>
      <c r="N14" s="155"/>
      <c r="O14" s="156"/>
      <c r="Q14" s="334" t="s">
        <v>383</v>
      </c>
      <c r="R14" s="336" t="s">
        <v>456</v>
      </c>
      <c r="S14" s="322"/>
      <c r="T14" s="323"/>
      <c r="U14" s="323"/>
      <c r="V14" s="323"/>
      <c r="W14" s="323"/>
      <c r="X14" s="323"/>
      <c r="Y14" s="323"/>
      <c r="Z14" s="323"/>
      <c r="AA14" s="323"/>
      <c r="AB14" s="323"/>
      <c r="AC14" s="323"/>
      <c r="AD14" s="110"/>
    </row>
    <row r="15" spans="1:54">
      <c r="A15" s="593" t="s">
        <v>289</v>
      </c>
      <c r="B15" s="594"/>
      <c r="C15" s="630">
        <v>45474</v>
      </c>
      <c r="D15" s="630"/>
      <c r="E15" s="630"/>
      <c r="F15" s="157" t="s">
        <v>95</v>
      </c>
      <c r="G15" s="630">
        <v>45488</v>
      </c>
      <c r="H15" s="630"/>
      <c r="I15" s="630"/>
      <c r="J15" s="158"/>
      <c r="K15" s="158"/>
      <c r="L15" s="158"/>
      <c r="M15" s="158"/>
      <c r="N15" s="158"/>
      <c r="O15" s="159"/>
      <c r="Q15" s="334" t="s">
        <v>384</v>
      </c>
      <c r="R15" s="336" t="s">
        <v>457</v>
      </c>
      <c r="T15" s="324"/>
      <c r="U15" s="324"/>
      <c r="V15" s="324"/>
      <c r="W15" s="324"/>
      <c r="X15" s="324"/>
      <c r="Y15" s="324"/>
      <c r="Z15" s="324"/>
      <c r="AA15" s="324"/>
      <c r="AB15" s="324"/>
      <c r="AC15" s="324"/>
      <c r="AD15" s="110"/>
    </row>
    <row r="16" spans="1:54" ht="13.2" customHeight="1">
      <c r="A16" s="616" t="s">
        <v>290</v>
      </c>
      <c r="B16" s="600"/>
      <c r="C16" s="617" t="s">
        <v>516</v>
      </c>
      <c r="D16" s="617"/>
      <c r="E16" s="617"/>
      <c r="F16" s="617"/>
      <c r="G16" s="617"/>
      <c r="H16" s="617"/>
      <c r="I16" s="617"/>
      <c r="J16" s="617"/>
      <c r="K16" s="617"/>
      <c r="L16" s="617"/>
      <c r="M16" s="617"/>
      <c r="N16" s="617"/>
      <c r="O16" s="618"/>
      <c r="Q16" s="334" t="s">
        <v>385</v>
      </c>
      <c r="R16" s="336" t="s">
        <v>458</v>
      </c>
      <c r="T16" s="324"/>
      <c r="U16" s="324"/>
      <c r="V16" s="324"/>
      <c r="W16" s="324"/>
      <c r="X16" s="324"/>
      <c r="Y16" s="324"/>
      <c r="Z16" s="324"/>
      <c r="AA16" s="324"/>
      <c r="AB16" s="324"/>
      <c r="AC16" s="324"/>
      <c r="AD16" s="110"/>
    </row>
    <row r="17" spans="1:54" ht="28.2" customHeight="1">
      <c r="A17" s="616" t="s">
        <v>291</v>
      </c>
      <c r="B17" s="600"/>
      <c r="C17" s="617" t="s">
        <v>515</v>
      </c>
      <c r="D17" s="617"/>
      <c r="E17" s="617"/>
      <c r="F17" s="617"/>
      <c r="G17" s="617"/>
      <c r="H17" s="617"/>
      <c r="I17" s="617"/>
      <c r="J17" s="617"/>
      <c r="K17" s="617"/>
      <c r="L17" s="617"/>
      <c r="M17" s="617"/>
      <c r="N17" s="617"/>
      <c r="O17" s="618"/>
      <c r="Q17" s="334" t="s">
        <v>424</v>
      </c>
      <c r="R17" s="337" t="s">
        <v>459</v>
      </c>
      <c r="T17" s="324"/>
      <c r="U17" s="324"/>
      <c r="V17" s="324"/>
      <c r="W17" s="324"/>
      <c r="X17" s="324"/>
      <c r="Y17" s="324"/>
      <c r="Z17" s="324"/>
      <c r="AA17" s="324"/>
      <c r="AB17" s="324"/>
      <c r="AC17" s="324"/>
      <c r="AD17" s="110"/>
    </row>
    <row r="18" spans="1:54" ht="15" customHeight="1">
      <c r="A18" s="616" t="s">
        <v>283</v>
      </c>
      <c r="B18" s="600"/>
      <c r="C18" s="617" t="s">
        <v>471</v>
      </c>
      <c r="D18" s="617"/>
      <c r="E18" s="617"/>
      <c r="F18" s="617"/>
      <c r="G18" s="617"/>
      <c r="H18" s="617"/>
      <c r="I18" s="617"/>
      <c r="J18" s="617"/>
      <c r="K18" s="617"/>
      <c r="L18" s="617"/>
      <c r="M18" s="617"/>
      <c r="N18" s="617"/>
      <c r="O18" s="618"/>
      <c r="Q18" s="75"/>
      <c r="R18" s="337" t="s">
        <v>460</v>
      </c>
      <c r="T18" s="324"/>
      <c r="U18" s="324"/>
      <c r="V18" s="324"/>
      <c r="W18" s="324"/>
      <c r="X18" s="324"/>
      <c r="Y18" s="324"/>
      <c r="Z18" s="324"/>
      <c r="AA18" s="324"/>
      <c r="AB18" s="324"/>
      <c r="AC18" s="324"/>
      <c r="AD18" s="110"/>
    </row>
    <row r="19" spans="1:54" ht="43.2" customHeight="1" thickBot="1">
      <c r="A19" s="619" t="s">
        <v>423</v>
      </c>
      <c r="B19" s="620"/>
      <c r="C19" s="621" t="s">
        <v>472</v>
      </c>
      <c r="D19" s="621"/>
      <c r="E19" s="621"/>
      <c r="F19" s="621"/>
      <c r="G19" s="621"/>
      <c r="H19" s="621"/>
      <c r="I19" s="621"/>
      <c r="J19" s="621"/>
      <c r="K19" s="621"/>
      <c r="L19" s="621"/>
      <c r="M19" s="621"/>
      <c r="N19" s="621"/>
      <c r="O19" s="622"/>
      <c r="Q19" s="75"/>
      <c r="R19" s="337" t="s">
        <v>461</v>
      </c>
      <c r="T19" s="324"/>
      <c r="U19" s="324"/>
      <c r="V19" s="324"/>
      <c r="W19" s="324"/>
      <c r="X19" s="324"/>
      <c r="Y19" s="324"/>
      <c r="Z19" s="324"/>
      <c r="AA19" s="324"/>
      <c r="AB19" s="324"/>
      <c r="AC19" s="324"/>
      <c r="AD19" s="6"/>
    </row>
    <row r="20" spans="1:54" ht="21.6" customHeight="1">
      <c r="A20" s="83"/>
      <c r="B20" s="83"/>
      <c r="C20" s="83"/>
      <c r="D20" s="84"/>
      <c r="E20" s="84"/>
      <c r="F20" s="84"/>
      <c r="G20" s="84"/>
      <c r="H20" s="84"/>
      <c r="I20" s="84"/>
      <c r="J20" s="83"/>
      <c r="K20" s="83"/>
      <c r="L20" s="83"/>
      <c r="M20" s="83"/>
      <c r="N20" s="83"/>
      <c r="O20" s="83"/>
      <c r="Q20" s="75"/>
      <c r="R20" s="337" t="s">
        <v>462</v>
      </c>
      <c r="T20" s="324"/>
      <c r="U20" s="324"/>
      <c r="V20" s="324"/>
      <c r="W20" s="324"/>
      <c r="X20" s="324"/>
      <c r="Y20" s="324"/>
      <c r="Z20" s="324"/>
      <c r="AA20" s="324"/>
      <c r="AB20" s="324"/>
      <c r="AC20" s="324"/>
      <c r="AD20" s="6"/>
    </row>
    <row r="21" spans="1:54" ht="14.25" customHeight="1" thickBot="1">
      <c r="A21" s="85" t="s">
        <v>8</v>
      </c>
      <c r="B21" s="85"/>
      <c r="C21" s="85"/>
      <c r="D21" s="86"/>
      <c r="E21" s="623" t="s">
        <v>6</v>
      </c>
      <c r="F21" s="623"/>
      <c r="G21" s="623"/>
      <c r="H21" s="623"/>
      <c r="I21" s="623"/>
      <c r="J21" s="623"/>
      <c r="K21" s="623"/>
      <c r="L21" s="623"/>
      <c r="M21" s="623"/>
      <c r="N21" s="623"/>
      <c r="O21" s="623"/>
      <c r="Q21" s="75"/>
      <c r="T21" s="324"/>
      <c r="U21" s="324"/>
      <c r="V21" s="324"/>
      <c r="W21" s="324"/>
      <c r="X21" s="324"/>
      <c r="Y21" s="324"/>
      <c r="Z21" s="324"/>
      <c r="AA21" s="324"/>
      <c r="AB21" s="324"/>
      <c r="AC21" s="324"/>
      <c r="AD21" s="6"/>
      <c r="AF21" s="85"/>
      <c r="AG21" s="85"/>
      <c r="AH21" s="85"/>
      <c r="AI21" s="85"/>
      <c r="AJ21" s="85"/>
      <c r="AK21" s="85"/>
      <c r="AL21" s="85"/>
      <c r="AM21" s="85"/>
      <c r="AN21" s="85"/>
      <c r="AO21" s="85"/>
      <c r="AP21" s="85"/>
      <c r="AQ21" s="85"/>
      <c r="AR21" s="85"/>
      <c r="AS21" s="85"/>
      <c r="AT21" s="85"/>
      <c r="AU21" s="85"/>
      <c r="AV21" s="85"/>
      <c r="AW21" s="85"/>
      <c r="AX21" s="85"/>
      <c r="AY21" s="85"/>
      <c r="AZ21" s="85"/>
      <c r="BA21" s="85"/>
    </row>
    <row r="22" spans="1:54" s="112" customFormat="1" ht="17.7" customHeight="1" thickBot="1">
      <c r="A22" s="624" t="s">
        <v>4</v>
      </c>
      <c r="B22" s="625"/>
      <c r="C22" s="626"/>
      <c r="D22" s="111" t="s">
        <v>284</v>
      </c>
      <c r="E22" s="627" t="s">
        <v>285</v>
      </c>
      <c r="F22" s="628"/>
      <c r="G22" s="628"/>
      <c r="H22" s="628"/>
      <c r="I22" s="628"/>
      <c r="J22" s="628"/>
      <c r="K22" s="628"/>
      <c r="L22" s="628"/>
      <c r="M22" s="628"/>
      <c r="N22" s="628"/>
      <c r="O22" s="629"/>
      <c r="Q22" s="75"/>
      <c r="R22" s="113"/>
      <c r="S22" s="78"/>
      <c r="T22" s="324"/>
      <c r="U22" s="324"/>
      <c r="V22" s="324"/>
      <c r="W22" s="324"/>
      <c r="X22" s="324"/>
      <c r="Y22" s="324"/>
      <c r="Z22" s="324"/>
      <c r="AA22" s="324"/>
      <c r="AB22" s="324"/>
      <c r="AC22" s="324"/>
      <c r="AD22" s="114"/>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row>
    <row r="23" spans="1:54" s="113" customFormat="1" ht="17.399999999999999" customHeight="1">
      <c r="A23" s="640" t="s">
        <v>402</v>
      </c>
      <c r="B23" s="641"/>
      <c r="C23" s="641"/>
      <c r="D23" s="339"/>
      <c r="E23" s="633"/>
      <c r="F23" s="634"/>
      <c r="G23" s="634"/>
      <c r="H23" s="634"/>
      <c r="I23" s="634"/>
      <c r="J23" s="634"/>
      <c r="K23" s="634"/>
      <c r="L23" s="634"/>
      <c r="M23" s="634"/>
      <c r="N23" s="634"/>
      <c r="O23" s="635"/>
      <c r="Q23" s="75"/>
      <c r="R23" s="112"/>
      <c r="S23" s="78"/>
      <c r="T23" s="324"/>
      <c r="U23" s="324"/>
      <c r="V23" s="324"/>
      <c r="W23" s="324"/>
      <c r="X23" s="324"/>
      <c r="Y23" s="324"/>
      <c r="Z23" s="324"/>
      <c r="AA23" s="324"/>
      <c r="AB23" s="324"/>
      <c r="AC23" s="324"/>
      <c r="AD23" s="114"/>
    </row>
    <row r="24" spans="1:54" s="113" customFormat="1" ht="17.7" customHeight="1">
      <c r="A24" s="631" t="s">
        <v>36</v>
      </c>
      <c r="B24" s="632"/>
      <c r="C24" s="632"/>
      <c r="D24" s="340"/>
      <c r="E24" s="633"/>
      <c r="F24" s="634"/>
      <c r="G24" s="634"/>
      <c r="H24" s="634"/>
      <c r="I24" s="634"/>
      <c r="J24" s="634"/>
      <c r="K24" s="634"/>
      <c r="L24" s="634"/>
      <c r="M24" s="634"/>
      <c r="N24" s="634"/>
      <c r="O24" s="635"/>
      <c r="Q24" s="75"/>
      <c r="S24" s="78"/>
      <c r="T24" s="324"/>
      <c r="U24" s="324"/>
      <c r="V24" s="324"/>
      <c r="W24" s="324"/>
      <c r="X24" s="324"/>
      <c r="Y24" s="324"/>
      <c r="Z24" s="324"/>
      <c r="AA24" s="324"/>
      <c r="AB24" s="324"/>
      <c r="AC24" s="324"/>
      <c r="AD24" s="114"/>
    </row>
    <row r="25" spans="1:54" s="113" customFormat="1" ht="17.7" customHeight="1">
      <c r="A25" s="631" t="s">
        <v>37</v>
      </c>
      <c r="B25" s="632"/>
      <c r="C25" s="632"/>
      <c r="D25" s="341"/>
      <c r="E25" s="633"/>
      <c r="F25" s="634"/>
      <c r="G25" s="634"/>
      <c r="H25" s="634"/>
      <c r="I25" s="634"/>
      <c r="J25" s="634"/>
      <c r="K25" s="634"/>
      <c r="L25" s="634"/>
      <c r="M25" s="634"/>
      <c r="N25" s="634"/>
      <c r="O25" s="635"/>
      <c r="Q25" s="75"/>
      <c r="S25" s="78"/>
      <c r="T25" s="324"/>
      <c r="U25" s="324"/>
      <c r="V25" s="324"/>
      <c r="W25" s="324"/>
      <c r="X25" s="324"/>
      <c r="Y25" s="324"/>
      <c r="Z25" s="324"/>
      <c r="AA25" s="324"/>
      <c r="AB25" s="324"/>
      <c r="AC25" s="324"/>
      <c r="AD25" s="114"/>
    </row>
    <row r="26" spans="1:54" s="113" customFormat="1" ht="17.7" customHeight="1">
      <c r="A26" s="631" t="s">
        <v>38</v>
      </c>
      <c r="B26" s="632"/>
      <c r="C26" s="632"/>
      <c r="D26" s="341"/>
      <c r="E26" s="633"/>
      <c r="F26" s="634"/>
      <c r="G26" s="634"/>
      <c r="H26" s="634"/>
      <c r="I26" s="634"/>
      <c r="J26" s="634"/>
      <c r="K26" s="634"/>
      <c r="L26" s="634"/>
      <c r="M26" s="634"/>
      <c r="N26" s="634"/>
      <c r="O26" s="635"/>
      <c r="Q26" s="75"/>
      <c r="S26" s="78"/>
      <c r="T26" s="325"/>
      <c r="U26" s="325"/>
      <c r="V26" s="325"/>
      <c r="W26" s="325"/>
      <c r="X26" s="325"/>
      <c r="Y26" s="325"/>
      <c r="Z26" s="325"/>
      <c r="AA26" s="325"/>
      <c r="AB26" s="325"/>
      <c r="AC26" s="325"/>
      <c r="AD26" s="114"/>
    </row>
    <row r="27" spans="1:54" s="113" customFormat="1" ht="17.7" customHeight="1" thickBot="1">
      <c r="A27" s="636" t="s">
        <v>39</v>
      </c>
      <c r="B27" s="637"/>
      <c r="C27" s="637"/>
      <c r="D27" s="341"/>
      <c r="E27" s="633"/>
      <c r="F27" s="634"/>
      <c r="G27" s="634"/>
      <c r="H27" s="634"/>
      <c r="I27" s="634"/>
      <c r="J27" s="634"/>
      <c r="K27" s="634"/>
      <c r="L27" s="634"/>
      <c r="M27" s="634"/>
      <c r="N27" s="634"/>
      <c r="O27" s="635"/>
      <c r="Q27" s="75"/>
      <c r="S27" s="78"/>
      <c r="T27" s="326"/>
      <c r="U27" s="326"/>
      <c r="V27" s="326"/>
      <c r="W27" s="326"/>
      <c r="X27" s="326"/>
      <c r="Y27" s="326"/>
      <c r="Z27" s="326"/>
      <c r="AA27" s="326"/>
      <c r="AB27" s="326"/>
      <c r="AC27" s="326"/>
      <c r="AD27" s="114"/>
    </row>
    <row r="28" spans="1:54" s="113" customFormat="1" ht="17.7" customHeight="1">
      <c r="A28" s="631" t="s">
        <v>40</v>
      </c>
      <c r="B28" s="632"/>
      <c r="C28" s="632"/>
      <c r="D28" s="161">
        <f>F28*I28</f>
        <v>50000</v>
      </c>
      <c r="E28" s="240" t="s">
        <v>331</v>
      </c>
      <c r="F28" s="531">
        <v>500</v>
      </c>
      <c r="G28" s="638" t="s">
        <v>332</v>
      </c>
      <c r="H28" s="639"/>
      <c r="I28" s="531">
        <v>100</v>
      </c>
      <c r="J28" s="162"/>
      <c r="K28" s="162"/>
      <c r="L28" s="162"/>
      <c r="M28" s="162"/>
      <c r="N28" s="162"/>
      <c r="O28" s="163"/>
      <c r="Q28" s="660" t="s">
        <v>519</v>
      </c>
      <c r="R28" s="661"/>
      <c r="S28" s="661"/>
      <c r="T28" s="661"/>
      <c r="U28" s="661"/>
      <c r="V28" s="661"/>
      <c r="W28" s="661"/>
      <c r="X28" s="661"/>
      <c r="Y28" s="661"/>
      <c r="Z28" s="661"/>
      <c r="AA28" s="661"/>
      <c r="AB28" s="661"/>
      <c r="AC28" s="661"/>
      <c r="AD28" s="661"/>
      <c r="AE28" s="661"/>
      <c r="AF28" s="661"/>
      <c r="AG28" s="661"/>
      <c r="AH28" s="661"/>
      <c r="AI28" s="661"/>
      <c r="AJ28" s="661"/>
      <c r="AK28" s="661"/>
      <c r="AL28" s="661"/>
      <c r="AM28" s="661"/>
      <c r="AN28" s="661"/>
      <c r="AO28" s="662"/>
    </row>
    <row r="29" spans="1:54" s="113" customFormat="1" ht="17.7" customHeight="1">
      <c r="A29" s="636" t="s">
        <v>41</v>
      </c>
      <c r="B29" s="637"/>
      <c r="C29" s="637"/>
      <c r="D29" s="161">
        <f>F29*(I29+K29)</f>
        <v>1680000</v>
      </c>
      <c r="E29" s="240" t="s">
        <v>328</v>
      </c>
      <c r="F29" s="342">
        <v>30000</v>
      </c>
      <c r="G29" s="669" t="s">
        <v>330</v>
      </c>
      <c r="H29" s="670"/>
      <c r="I29" s="531">
        <v>56</v>
      </c>
      <c r="J29" s="532" t="s">
        <v>329</v>
      </c>
      <c r="K29" s="531"/>
      <c r="L29" s="533"/>
      <c r="M29" s="533"/>
      <c r="N29" s="533"/>
      <c r="O29" s="534"/>
      <c r="Q29" s="663"/>
      <c r="R29" s="664"/>
      <c r="S29" s="664"/>
      <c r="T29" s="664"/>
      <c r="U29" s="664"/>
      <c r="V29" s="664"/>
      <c r="W29" s="664"/>
      <c r="X29" s="664"/>
      <c r="Y29" s="664"/>
      <c r="Z29" s="664"/>
      <c r="AA29" s="664"/>
      <c r="AB29" s="664"/>
      <c r="AC29" s="664"/>
      <c r="AD29" s="664"/>
      <c r="AE29" s="664"/>
      <c r="AF29" s="664"/>
      <c r="AG29" s="664"/>
      <c r="AH29" s="664"/>
      <c r="AI29" s="664"/>
      <c r="AJ29" s="664"/>
      <c r="AK29" s="664"/>
      <c r="AL29" s="664"/>
      <c r="AM29" s="664"/>
      <c r="AN29" s="664"/>
      <c r="AO29" s="665"/>
    </row>
    <row r="30" spans="1:54" s="113" customFormat="1" ht="17.7" customHeight="1">
      <c r="A30" s="631" t="s">
        <v>42</v>
      </c>
      <c r="B30" s="632"/>
      <c r="C30" s="632"/>
      <c r="D30" s="341"/>
      <c r="E30" s="633"/>
      <c r="F30" s="634"/>
      <c r="G30" s="634"/>
      <c r="H30" s="634"/>
      <c r="I30" s="634"/>
      <c r="J30" s="634"/>
      <c r="K30" s="634"/>
      <c r="L30" s="634"/>
      <c r="M30" s="634"/>
      <c r="N30" s="634"/>
      <c r="O30" s="635"/>
      <c r="Q30" s="663"/>
      <c r="R30" s="664"/>
      <c r="S30" s="664"/>
      <c r="T30" s="664"/>
      <c r="U30" s="664"/>
      <c r="V30" s="664"/>
      <c r="W30" s="664"/>
      <c r="X30" s="664"/>
      <c r="Y30" s="664"/>
      <c r="Z30" s="664"/>
      <c r="AA30" s="664"/>
      <c r="AB30" s="664"/>
      <c r="AC30" s="664"/>
      <c r="AD30" s="664"/>
      <c r="AE30" s="664"/>
      <c r="AF30" s="664"/>
      <c r="AG30" s="664"/>
      <c r="AH30" s="664"/>
      <c r="AI30" s="664"/>
      <c r="AJ30" s="664"/>
      <c r="AK30" s="664"/>
      <c r="AL30" s="664"/>
      <c r="AM30" s="664"/>
      <c r="AN30" s="664"/>
      <c r="AO30" s="665"/>
    </row>
    <row r="31" spans="1:54" s="113" customFormat="1" ht="17.7" customHeight="1">
      <c r="A31" s="631" t="s">
        <v>43</v>
      </c>
      <c r="B31" s="632"/>
      <c r="C31" s="632"/>
      <c r="D31" s="341"/>
      <c r="E31" s="633"/>
      <c r="F31" s="634"/>
      <c r="G31" s="634"/>
      <c r="H31" s="634"/>
      <c r="I31" s="634"/>
      <c r="J31" s="634"/>
      <c r="K31" s="634"/>
      <c r="L31" s="634"/>
      <c r="M31" s="634"/>
      <c r="N31" s="634"/>
      <c r="O31" s="635"/>
      <c r="Q31" s="663"/>
      <c r="R31" s="664"/>
      <c r="S31" s="664"/>
      <c r="T31" s="664"/>
      <c r="U31" s="664"/>
      <c r="V31" s="664"/>
      <c r="W31" s="664"/>
      <c r="X31" s="664"/>
      <c r="Y31" s="664"/>
      <c r="Z31" s="664"/>
      <c r="AA31" s="664"/>
      <c r="AB31" s="664"/>
      <c r="AC31" s="664"/>
      <c r="AD31" s="664"/>
      <c r="AE31" s="664"/>
      <c r="AF31" s="664"/>
      <c r="AG31" s="664"/>
      <c r="AH31" s="664"/>
      <c r="AI31" s="664"/>
      <c r="AJ31" s="664"/>
      <c r="AK31" s="664"/>
      <c r="AL31" s="664"/>
      <c r="AM31" s="664"/>
      <c r="AN31" s="664"/>
      <c r="AO31" s="665"/>
    </row>
    <row r="32" spans="1:54" s="113" customFormat="1" ht="17.7" customHeight="1">
      <c r="A32" s="636" t="s">
        <v>44</v>
      </c>
      <c r="B32" s="637"/>
      <c r="C32" s="637"/>
      <c r="D32" s="341"/>
      <c r="E32" s="633"/>
      <c r="F32" s="634"/>
      <c r="G32" s="634"/>
      <c r="H32" s="634"/>
      <c r="I32" s="634"/>
      <c r="J32" s="634"/>
      <c r="K32" s="634"/>
      <c r="L32" s="634"/>
      <c r="M32" s="634"/>
      <c r="N32" s="634"/>
      <c r="O32" s="635"/>
      <c r="Q32" s="663"/>
      <c r="R32" s="664"/>
      <c r="S32" s="664"/>
      <c r="T32" s="664"/>
      <c r="U32" s="664"/>
      <c r="V32" s="664"/>
      <c r="W32" s="664"/>
      <c r="X32" s="664"/>
      <c r="Y32" s="664"/>
      <c r="Z32" s="664"/>
      <c r="AA32" s="664"/>
      <c r="AB32" s="664"/>
      <c r="AC32" s="664"/>
      <c r="AD32" s="664"/>
      <c r="AE32" s="664"/>
      <c r="AF32" s="664"/>
      <c r="AG32" s="664"/>
      <c r="AH32" s="664"/>
      <c r="AI32" s="664"/>
      <c r="AJ32" s="664"/>
      <c r="AK32" s="664"/>
      <c r="AL32" s="664"/>
      <c r="AM32" s="664"/>
      <c r="AN32" s="664"/>
      <c r="AO32" s="665"/>
    </row>
    <row r="33" spans="1:54" s="113" customFormat="1" ht="17.7" customHeight="1" thickBot="1">
      <c r="A33" s="654" t="s">
        <v>45</v>
      </c>
      <c r="B33" s="655"/>
      <c r="C33" s="655"/>
      <c r="D33" s="343"/>
      <c r="E33" s="656"/>
      <c r="F33" s="657"/>
      <c r="G33" s="657"/>
      <c r="H33" s="657"/>
      <c r="I33" s="657"/>
      <c r="J33" s="657"/>
      <c r="K33" s="657"/>
      <c r="L33" s="657"/>
      <c r="M33" s="657"/>
      <c r="N33" s="657"/>
      <c r="O33" s="658"/>
      <c r="Q33" s="663"/>
      <c r="R33" s="664"/>
      <c r="S33" s="664"/>
      <c r="T33" s="664"/>
      <c r="U33" s="664"/>
      <c r="V33" s="664"/>
      <c r="W33" s="664"/>
      <c r="X33" s="664"/>
      <c r="Y33" s="664"/>
      <c r="Z33" s="664"/>
      <c r="AA33" s="664"/>
      <c r="AB33" s="664"/>
      <c r="AC33" s="664"/>
      <c r="AD33" s="664"/>
      <c r="AE33" s="664"/>
      <c r="AF33" s="664"/>
      <c r="AG33" s="664"/>
      <c r="AH33" s="664"/>
      <c r="AI33" s="664"/>
      <c r="AJ33" s="664"/>
      <c r="AK33" s="664"/>
      <c r="AL33" s="664"/>
      <c r="AM33" s="664"/>
      <c r="AN33" s="664"/>
      <c r="AO33" s="665"/>
    </row>
    <row r="34" spans="1:54" s="113" customFormat="1" ht="17.7" customHeight="1" thickBot="1">
      <c r="A34" s="659" t="s">
        <v>0</v>
      </c>
      <c r="B34" s="659"/>
      <c r="C34" s="659"/>
      <c r="D34" s="297">
        <f>SUM(D23:D33)</f>
        <v>1730000</v>
      </c>
      <c r="E34" s="117"/>
      <c r="F34" s="117"/>
      <c r="G34" s="117"/>
      <c r="H34" s="117"/>
      <c r="I34" s="117"/>
      <c r="J34" s="118"/>
      <c r="K34" s="118"/>
      <c r="L34" s="118"/>
      <c r="M34" s="118"/>
      <c r="N34" s="118"/>
      <c r="O34" s="118"/>
      <c r="Q34" s="663"/>
      <c r="R34" s="664"/>
      <c r="S34" s="664"/>
      <c r="T34" s="664"/>
      <c r="U34" s="664"/>
      <c r="V34" s="664"/>
      <c r="W34" s="664"/>
      <c r="X34" s="664"/>
      <c r="Y34" s="664"/>
      <c r="Z34" s="664"/>
      <c r="AA34" s="664"/>
      <c r="AB34" s="664"/>
      <c r="AC34" s="664"/>
      <c r="AD34" s="664"/>
      <c r="AE34" s="664"/>
      <c r="AF34" s="664"/>
      <c r="AG34" s="664"/>
      <c r="AH34" s="664"/>
      <c r="AI34" s="664"/>
      <c r="AJ34" s="664"/>
      <c r="AK34" s="664"/>
      <c r="AL34" s="664"/>
      <c r="AM34" s="664"/>
      <c r="AN34" s="664"/>
      <c r="AO34" s="665"/>
    </row>
    <row r="35" spans="1:54" s="113" customFormat="1" ht="11.4" customHeight="1" thickBot="1">
      <c r="A35" s="119"/>
      <c r="B35" s="119"/>
      <c r="C35" s="119"/>
      <c r="D35" s="120"/>
      <c r="E35" s="121"/>
      <c r="F35" s="121"/>
      <c r="G35" s="121"/>
      <c r="H35" s="121"/>
      <c r="I35" s="121"/>
      <c r="Q35" s="666"/>
      <c r="R35" s="667"/>
      <c r="S35" s="667"/>
      <c r="T35" s="667"/>
      <c r="U35" s="667"/>
      <c r="V35" s="667"/>
      <c r="W35" s="667"/>
      <c r="X35" s="667"/>
      <c r="Y35" s="667"/>
      <c r="Z35" s="667"/>
      <c r="AA35" s="667"/>
      <c r="AB35" s="667"/>
      <c r="AC35" s="667"/>
      <c r="AD35" s="667"/>
      <c r="AE35" s="667"/>
      <c r="AF35" s="667"/>
      <c r="AG35" s="667"/>
      <c r="AH35" s="667"/>
      <c r="AI35" s="667"/>
      <c r="AJ35" s="667"/>
      <c r="AK35" s="667"/>
      <c r="AL35" s="667"/>
      <c r="AM35" s="667"/>
      <c r="AN35" s="667"/>
      <c r="AO35" s="668"/>
      <c r="AP35" s="114"/>
      <c r="AQ35" s="114"/>
      <c r="AR35" s="114"/>
      <c r="AS35" s="114"/>
      <c r="AT35" s="114"/>
      <c r="AU35" s="114"/>
      <c r="AV35" s="114"/>
      <c r="AW35" s="114"/>
      <c r="AX35" s="114"/>
      <c r="AY35" s="114"/>
      <c r="AZ35" s="114"/>
      <c r="BA35" s="114"/>
      <c r="BB35" s="114"/>
    </row>
    <row r="36" spans="1:54" s="114" customFormat="1" ht="19.2" customHeight="1" thickBot="1">
      <c r="A36" s="112" t="s">
        <v>25</v>
      </c>
      <c r="B36" s="118"/>
      <c r="C36" s="118"/>
      <c r="D36" s="122"/>
      <c r="E36" s="122"/>
      <c r="F36" s="122"/>
      <c r="G36" s="122"/>
      <c r="H36" s="122"/>
      <c r="I36" s="122"/>
      <c r="J36" s="113"/>
      <c r="K36" s="113"/>
      <c r="L36" s="113"/>
      <c r="M36" s="113"/>
      <c r="N36" s="113"/>
      <c r="O36" s="113"/>
      <c r="R36" s="113"/>
      <c r="S36" s="27"/>
      <c r="T36" s="164"/>
      <c r="U36" s="164"/>
      <c r="V36" s="164"/>
      <c r="W36" s="164"/>
      <c r="X36" s="164"/>
      <c r="Y36" s="164"/>
      <c r="Z36" s="164"/>
      <c r="AA36" s="375"/>
      <c r="AB36" s="164"/>
      <c r="AC36" s="164"/>
      <c r="AD36" s="113"/>
      <c r="AE36" s="113"/>
      <c r="AF36" s="113"/>
      <c r="AQ36" s="113"/>
      <c r="AR36" s="113"/>
      <c r="AS36" s="113"/>
      <c r="AT36" s="113"/>
      <c r="AU36" s="113"/>
      <c r="AV36" s="113"/>
      <c r="AW36" s="113"/>
      <c r="AX36" s="113"/>
      <c r="AY36" s="113"/>
      <c r="AZ36" s="113"/>
      <c r="BA36" s="113"/>
      <c r="BB36" s="113"/>
    </row>
    <row r="37" spans="1:54" s="113" customFormat="1" ht="17.7" customHeight="1" thickBot="1">
      <c r="A37" s="677" t="s">
        <v>4</v>
      </c>
      <c r="B37" s="678"/>
      <c r="C37" s="678"/>
      <c r="D37" s="299" t="s">
        <v>284</v>
      </c>
      <c r="E37" s="131" t="s">
        <v>32</v>
      </c>
      <c r="F37" s="132" t="s">
        <v>286</v>
      </c>
      <c r="G37" s="679" t="s">
        <v>285</v>
      </c>
      <c r="H37" s="680"/>
      <c r="I37" s="680"/>
      <c r="J37" s="680"/>
      <c r="K37" s="680"/>
      <c r="L37" s="680"/>
      <c r="M37" s="680"/>
      <c r="N37" s="680"/>
      <c r="O37" s="681"/>
      <c r="Q37" s="682" t="s">
        <v>344</v>
      </c>
      <c r="R37" s="683"/>
      <c r="S37" s="642" t="s">
        <v>501</v>
      </c>
      <c r="T37" s="643"/>
      <c r="U37" s="643"/>
      <c r="V37" s="643"/>
      <c r="W37" s="644"/>
      <c r="X37" s="645" t="s">
        <v>500</v>
      </c>
      <c r="Y37" s="646"/>
      <c r="Z37" s="646"/>
      <c r="AA37" s="646"/>
      <c r="AB37" s="646"/>
      <c r="AC37" s="646"/>
      <c r="AD37" s="646"/>
      <c r="AE37" s="646"/>
      <c r="AF37" s="647"/>
    </row>
    <row r="38" spans="1:54" s="113" customFormat="1" ht="17.7" customHeight="1">
      <c r="A38" s="648" t="s">
        <v>3</v>
      </c>
      <c r="B38" s="649"/>
      <c r="C38" s="649"/>
      <c r="D38" s="300">
        <f>IF(E38+F38=0,"",E38+F38)</f>
        <v>112800</v>
      </c>
      <c r="E38" s="165">
        <f>SUM(J39:O42)</f>
        <v>112800</v>
      </c>
      <c r="F38" s="282"/>
      <c r="G38" s="650" t="s">
        <v>336</v>
      </c>
      <c r="H38" s="651"/>
      <c r="I38" s="527" t="s">
        <v>499</v>
      </c>
      <c r="J38" s="527" t="s">
        <v>334</v>
      </c>
      <c r="K38" s="528" t="s">
        <v>335</v>
      </c>
      <c r="L38" s="529" t="s">
        <v>340</v>
      </c>
      <c r="M38" s="528" t="s">
        <v>342</v>
      </c>
      <c r="N38" s="535"/>
      <c r="O38" s="536"/>
      <c r="Q38" s="652" t="s">
        <v>336</v>
      </c>
      <c r="R38" s="653"/>
      <c r="S38" s="388" t="s">
        <v>337</v>
      </c>
      <c r="T38" s="370" t="s">
        <v>499</v>
      </c>
      <c r="U38" s="370" t="s">
        <v>334</v>
      </c>
      <c r="V38" s="370" t="s">
        <v>335</v>
      </c>
      <c r="W38" s="371" t="s">
        <v>340</v>
      </c>
      <c r="X38" s="392" t="s">
        <v>496</v>
      </c>
      <c r="Y38" s="393">
        <v>500</v>
      </c>
      <c r="Z38" s="394">
        <v>1000</v>
      </c>
      <c r="AA38" s="394">
        <v>1500</v>
      </c>
      <c r="AB38" s="394"/>
      <c r="AC38" s="394"/>
      <c r="AD38" s="394"/>
      <c r="AE38" s="394"/>
      <c r="AF38" s="395"/>
    </row>
    <row r="39" spans="1:54" s="113" customFormat="1" ht="17.7" customHeight="1">
      <c r="A39" s="128"/>
      <c r="B39" s="129"/>
      <c r="C39" s="129"/>
      <c r="D39" s="301"/>
      <c r="E39" s="166"/>
      <c r="F39" s="283"/>
      <c r="G39" s="671" t="str">
        <f>Q39</f>
        <v>実行委員会</v>
      </c>
      <c r="H39" s="672"/>
      <c r="I39" s="496">
        <f t="shared" ref="I39:J42" si="0">T39</f>
        <v>12</v>
      </c>
      <c r="J39" s="497">
        <f t="shared" si="0"/>
        <v>4500</v>
      </c>
      <c r="K39" s="436">
        <f>T39*V39</f>
        <v>24000</v>
      </c>
      <c r="L39" s="436">
        <f>T39*W39</f>
        <v>3600</v>
      </c>
      <c r="M39" s="436">
        <f>Y38*Y39+Z38*Z39+AA38*AA39+AB38*AB39+AC38*AC39+AD38*AD39+AE38*AE39+AF38*AF39</f>
        <v>5500</v>
      </c>
      <c r="N39" s="537"/>
      <c r="O39" s="538"/>
      <c r="Q39" s="673" t="s">
        <v>428</v>
      </c>
      <c r="R39" s="674"/>
      <c r="S39" s="169">
        <f>(T39*V39)+(T39*W39)+U39</f>
        <v>32100</v>
      </c>
      <c r="T39" s="344">
        <v>12</v>
      </c>
      <c r="U39" s="344">
        <v>4500</v>
      </c>
      <c r="V39" s="344">
        <v>2000</v>
      </c>
      <c r="W39" s="347">
        <v>300</v>
      </c>
      <c r="X39" s="396">
        <f>Y38*Y39+Z38*Z39+AA38*AA39+AB38*AB39+AC38*AC39+AD38*AD39+AE38*AE39+AF38*AF39</f>
        <v>5500</v>
      </c>
      <c r="Y39" s="346">
        <v>2</v>
      </c>
      <c r="Z39" s="344">
        <v>3</v>
      </c>
      <c r="AA39" s="344">
        <v>1</v>
      </c>
      <c r="AB39" s="344"/>
      <c r="AC39" s="344"/>
      <c r="AD39" s="344"/>
      <c r="AE39" s="344"/>
      <c r="AF39" s="347"/>
    </row>
    <row r="40" spans="1:54" s="113" customFormat="1" ht="17.7" customHeight="1">
      <c r="A40" s="128"/>
      <c r="B40" s="129"/>
      <c r="C40" s="129"/>
      <c r="D40" s="301"/>
      <c r="E40" s="166"/>
      <c r="F40" s="283"/>
      <c r="G40" s="671" t="str">
        <f>Q40</f>
        <v>抽選会</v>
      </c>
      <c r="H40" s="672"/>
      <c r="I40" s="496">
        <f t="shared" si="0"/>
        <v>12</v>
      </c>
      <c r="J40" s="497">
        <f t="shared" si="0"/>
        <v>4500</v>
      </c>
      <c r="K40" s="436">
        <f>T40*V40</f>
        <v>24000</v>
      </c>
      <c r="L40" s="436">
        <f>T40*W40</f>
        <v>3600</v>
      </c>
      <c r="M40" s="436">
        <f>Y38*Y40+Z38*Z40+AA38*AA40+AB38*AB40+AC38*AC40+AD38*AD40+AE38*AE40+AF38*AF40</f>
        <v>5500</v>
      </c>
      <c r="N40" s="537"/>
      <c r="O40" s="538"/>
      <c r="Q40" s="673" t="s">
        <v>429</v>
      </c>
      <c r="R40" s="674"/>
      <c r="S40" s="169">
        <f t="shared" ref="S40:S42" si="1">(T40*V40)+(T40*W40)+U40</f>
        <v>32100</v>
      </c>
      <c r="T40" s="344">
        <v>12</v>
      </c>
      <c r="U40" s="344">
        <v>4500</v>
      </c>
      <c r="V40" s="344">
        <v>2000</v>
      </c>
      <c r="W40" s="347">
        <v>300</v>
      </c>
      <c r="X40" s="396">
        <f>Y38*Y40+Z38*Z40+AA38*AA40+AB38*AB40+AC38*AC40+AD38*AD40+AE38*AE40+AF38*AF40</f>
        <v>5500</v>
      </c>
      <c r="Y40" s="346">
        <v>2</v>
      </c>
      <c r="Z40" s="344">
        <v>3</v>
      </c>
      <c r="AA40" s="344">
        <v>1</v>
      </c>
      <c r="AB40" s="344"/>
      <c r="AC40" s="344"/>
      <c r="AD40" s="344"/>
      <c r="AE40" s="344"/>
      <c r="AF40" s="347"/>
    </row>
    <row r="41" spans="1:54" s="113" customFormat="1" ht="17.7" customHeight="1">
      <c r="A41" s="128"/>
      <c r="B41" s="129"/>
      <c r="C41" s="129"/>
      <c r="D41" s="301"/>
      <c r="E41" s="166"/>
      <c r="F41" s="283"/>
      <c r="G41" s="675" t="str">
        <f>Q41</f>
        <v>代表者会議</v>
      </c>
      <c r="H41" s="676"/>
      <c r="I41" s="500">
        <f t="shared" si="0"/>
        <v>12</v>
      </c>
      <c r="J41" s="501">
        <f t="shared" si="0"/>
        <v>4500</v>
      </c>
      <c r="K41" s="502">
        <f>T41*V41</f>
        <v>24000</v>
      </c>
      <c r="L41" s="502">
        <f>T41*W41</f>
        <v>3600</v>
      </c>
      <c r="M41" s="502">
        <f>Y38*Y41+Z38*Z41+AA38*AA41+AB38*AB41+AC38*AC41+AD38*AD41+AE38*AE41+AF38*AF41</f>
        <v>5500</v>
      </c>
      <c r="N41" s="539"/>
      <c r="O41" s="540"/>
      <c r="Q41" s="673" t="s">
        <v>430</v>
      </c>
      <c r="R41" s="674"/>
      <c r="S41" s="169">
        <f t="shared" si="1"/>
        <v>32100</v>
      </c>
      <c r="T41" s="344">
        <v>12</v>
      </c>
      <c r="U41" s="344">
        <v>4500</v>
      </c>
      <c r="V41" s="344">
        <v>2000</v>
      </c>
      <c r="W41" s="347">
        <v>300</v>
      </c>
      <c r="X41" s="396">
        <f>Y38*Y41+Z38*Z41+AA38*AA41+AB38*AB41+AC38*AC41+AD38*AD41+AE38*AE41+AF38*AF41</f>
        <v>5500</v>
      </c>
      <c r="Y41" s="397">
        <v>2</v>
      </c>
      <c r="Z41" s="398">
        <v>3</v>
      </c>
      <c r="AA41" s="398">
        <v>1</v>
      </c>
      <c r="AB41" s="398"/>
      <c r="AC41" s="398"/>
      <c r="AD41" s="398"/>
      <c r="AE41" s="398"/>
      <c r="AF41" s="399"/>
    </row>
    <row r="42" spans="1:54" s="113" customFormat="1" ht="17.7" customHeight="1" thickBot="1">
      <c r="A42" s="128"/>
      <c r="B42" s="129"/>
      <c r="C42" s="129"/>
      <c r="D42" s="301"/>
      <c r="E42" s="166"/>
      <c r="F42" s="283"/>
      <c r="G42" s="675">
        <f>Q42</f>
        <v>0</v>
      </c>
      <c r="H42" s="676"/>
      <c r="I42" s="500">
        <f t="shared" si="0"/>
        <v>0</v>
      </c>
      <c r="J42" s="501">
        <f t="shared" si="0"/>
        <v>0</v>
      </c>
      <c r="K42" s="502">
        <f>T42*V42</f>
        <v>0</v>
      </c>
      <c r="L42" s="502">
        <f>T42*W42</f>
        <v>0</v>
      </c>
      <c r="M42" s="502">
        <f>Y38*Y42+Z38*Z42+AA38*AA42+AB38*AB42+AC38*AC42+AD38*AD42+AE38*AE42+AF38*AF42</f>
        <v>0</v>
      </c>
      <c r="N42" s="539"/>
      <c r="O42" s="540"/>
      <c r="Q42" s="690"/>
      <c r="R42" s="691"/>
      <c r="S42" s="171">
        <f t="shared" si="1"/>
        <v>0</v>
      </c>
      <c r="T42" s="349"/>
      <c r="U42" s="349"/>
      <c r="V42" s="349"/>
      <c r="W42" s="350"/>
      <c r="X42" s="400">
        <f>Y38*Y42+Z38*Z42+AA38*AA42+AB38*AB42+AC38*AC42+AD38*AD42+AE38*AE42+AF38*AF42</f>
        <v>0</v>
      </c>
      <c r="Y42" s="348"/>
      <c r="Z42" s="349"/>
      <c r="AA42" s="349"/>
      <c r="AB42" s="349"/>
      <c r="AC42" s="349"/>
      <c r="AD42" s="349"/>
      <c r="AE42" s="349"/>
      <c r="AF42" s="350"/>
    </row>
    <row r="43" spans="1:54" s="113" customFormat="1" ht="17.7" customHeight="1" thickBot="1">
      <c r="A43" s="130"/>
      <c r="B43" s="133"/>
      <c r="C43" s="133"/>
      <c r="D43" s="302"/>
      <c r="E43" s="167"/>
      <c r="F43" s="284"/>
      <c r="G43" s="692" t="s">
        <v>507</v>
      </c>
      <c r="H43" s="693"/>
      <c r="I43" s="505">
        <f t="shared" ref="I43:O43" si="2">SUM(I39:I42)</f>
        <v>36</v>
      </c>
      <c r="J43" s="506">
        <f t="shared" si="2"/>
        <v>13500</v>
      </c>
      <c r="K43" s="507">
        <f t="shared" si="2"/>
        <v>72000</v>
      </c>
      <c r="L43" s="507">
        <f t="shared" si="2"/>
        <v>10800</v>
      </c>
      <c r="M43" s="507">
        <f t="shared" si="2"/>
        <v>16500</v>
      </c>
      <c r="N43" s="508">
        <f t="shared" si="2"/>
        <v>0</v>
      </c>
      <c r="O43" s="509">
        <f t="shared" si="2"/>
        <v>0</v>
      </c>
      <c r="Q43" s="118"/>
      <c r="R43" s="118"/>
      <c r="S43" s="401">
        <f>SUM(S39:S42)</f>
        <v>96300</v>
      </c>
      <c r="T43" s="435"/>
      <c r="U43" s="435"/>
      <c r="V43" s="435"/>
      <c r="W43" s="435"/>
      <c r="X43" s="402">
        <f>SUM(X39:X42)</f>
        <v>16500</v>
      </c>
    </row>
    <row r="44" spans="1:54" s="113" customFormat="1" ht="17.7" customHeight="1">
      <c r="A44" s="648" t="s">
        <v>2</v>
      </c>
      <c r="B44" s="649"/>
      <c r="C44" s="649"/>
      <c r="D44" s="300">
        <f t="shared" ref="D44:D66" si="3">IF(E44+F44=0,"",E44+F44)</f>
        <v>225020</v>
      </c>
      <c r="E44" s="165">
        <f>SUM(I45:O48)</f>
        <v>225020</v>
      </c>
      <c r="F44" s="282"/>
      <c r="G44" s="526" t="s">
        <v>369</v>
      </c>
      <c r="H44" s="527" t="str">
        <f>T47</f>
        <v>稼働人数</v>
      </c>
      <c r="I44" s="528" t="s">
        <v>335</v>
      </c>
      <c r="J44" s="528" t="s">
        <v>370</v>
      </c>
      <c r="K44" s="528" t="s">
        <v>355</v>
      </c>
      <c r="L44" s="529" t="s">
        <v>351</v>
      </c>
      <c r="M44" s="528" t="s">
        <v>354</v>
      </c>
      <c r="N44" s="528" t="s">
        <v>352</v>
      </c>
      <c r="O44" s="530" t="s">
        <v>353</v>
      </c>
      <c r="Q44" s="694" t="s">
        <v>394</v>
      </c>
      <c r="R44" s="694"/>
      <c r="S44" s="403">
        <f>SUM(S43,X43)</f>
        <v>112800</v>
      </c>
      <c r="T44" s="118"/>
      <c r="U44" s="118"/>
      <c r="V44" s="118"/>
      <c r="W44" s="118"/>
      <c r="X44" s="118"/>
    </row>
    <row r="45" spans="1:54" s="113" customFormat="1" ht="17.7" customHeight="1" thickBot="1">
      <c r="A45" s="128"/>
      <c r="B45" s="129"/>
      <c r="C45" s="129"/>
      <c r="D45" s="301"/>
      <c r="E45" s="166"/>
      <c r="F45" s="283"/>
      <c r="G45" s="515" t="str">
        <f>Q48</f>
        <v>1日目</v>
      </c>
      <c r="H45" s="496">
        <f>T48</f>
        <v>16</v>
      </c>
      <c r="I45" s="497">
        <f>T48*U48</f>
        <v>32000</v>
      </c>
      <c r="J45" s="497">
        <f>10000*V48</f>
        <v>10000</v>
      </c>
      <c r="K45" s="436">
        <f>W48</f>
        <v>7600</v>
      </c>
      <c r="L45" s="436">
        <f>S55</f>
        <v>8880</v>
      </c>
      <c r="M45" s="436">
        <f>AC62</f>
        <v>20000</v>
      </c>
      <c r="N45" s="436">
        <f>AE62</f>
        <v>0</v>
      </c>
      <c r="O45" s="510">
        <f>AJ62</f>
        <v>500</v>
      </c>
    </row>
    <row r="46" spans="1:54" s="113" customFormat="1" ht="17.7" customHeight="1" thickBot="1">
      <c r="A46" s="128"/>
      <c r="B46" s="129"/>
      <c r="C46" s="129"/>
      <c r="D46" s="301"/>
      <c r="E46" s="166"/>
      <c r="F46" s="283"/>
      <c r="G46" s="515" t="str">
        <f>Q49</f>
        <v>2日目</v>
      </c>
      <c r="H46" s="496">
        <f>T49</f>
        <v>14</v>
      </c>
      <c r="I46" s="497">
        <f>T49*U49</f>
        <v>28000</v>
      </c>
      <c r="J46" s="497">
        <f>10000*V49</f>
        <v>20000</v>
      </c>
      <c r="K46" s="436">
        <f>W49</f>
        <v>7600</v>
      </c>
      <c r="L46" s="436">
        <f>S56</f>
        <v>9480</v>
      </c>
      <c r="M46" s="436">
        <f>AC63</f>
        <v>20000</v>
      </c>
      <c r="N46" s="436">
        <f>AE63</f>
        <v>0</v>
      </c>
      <c r="O46" s="510">
        <f>AJ63</f>
        <v>500</v>
      </c>
      <c r="Q46" s="695" t="s">
        <v>343</v>
      </c>
      <c r="R46" s="696"/>
      <c r="S46" s="642" t="s">
        <v>495</v>
      </c>
      <c r="T46" s="643"/>
      <c r="U46" s="643"/>
      <c r="V46" s="644"/>
      <c r="W46" s="645" t="s">
        <v>497</v>
      </c>
      <c r="X46" s="646"/>
      <c r="Y46" s="646"/>
      <c r="Z46" s="646"/>
      <c r="AA46" s="646"/>
      <c r="AB46" s="646"/>
      <c r="AC46" s="646"/>
      <c r="AD46" s="646"/>
      <c r="AE46" s="646"/>
      <c r="AF46" s="646"/>
      <c r="AG46" s="646"/>
      <c r="AH46" s="646"/>
      <c r="AI46" s="646"/>
      <c r="AJ46" s="646"/>
      <c r="AK46" s="646"/>
      <c r="AL46" s="646"/>
      <c r="AM46" s="646"/>
      <c r="AN46" s="646"/>
      <c r="AO46" s="647"/>
    </row>
    <row r="47" spans="1:54" s="113" customFormat="1" ht="17.7" customHeight="1">
      <c r="A47" s="128"/>
      <c r="B47" s="129"/>
      <c r="C47" s="129"/>
      <c r="D47" s="301"/>
      <c r="E47" s="166"/>
      <c r="F47" s="283"/>
      <c r="G47" s="515" t="str">
        <f>Q50</f>
        <v>3日目</v>
      </c>
      <c r="H47" s="496">
        <f>T50</f>
        <v>13</v>
      </c>
      <c r="I47" s="497">
        <f>T50*U50</f>
        <v>26000</v>
      </c>
      <c r="J47" s="497">
        <f>10000*V50</f>
        <v>10000</v>
      </c>
      <c r="K47" s="436">
        <f>W50</f>
        <v>7600</v>
      </c>
      <c r="L47" s="436">
        <f>S57</f>
        <v>6360</v>
      </c>
      <c r="M47" s="436">
        <f>AC64</f>
        <v>10000</v>
      </c>
      <c r="N47" s="436">
        <f>AE64</f>
        <v>0</v>
      </c>
      <c r="O47" s="510">
        <f>AJ64</f>
        <v>500</v>
      </c>
      <c r="Q47" s="684" t="s">
        <v>371</v>
      </c>
      <c r="R47" s="685"/>
      <c r="S47" s="446" t="s">
        <v>337</v>
      </c>
      <c r="T47" s="379" t="s">
        <v>498</v>
      </c>
      <c r="U47" s="380" t="s">
        <v>335</v>
      </c>
      <c r="V47" s="381" t="s">
        <v>346</v>
      </c>
      <c r="W47" s="446" t="s">
        <v>337</v>
      </c>
      <c r="X47" s="406">
        <v>500</v>
      </c>
      <c r="Y47" s="407">
        <v>1000</v>
      </c>
      <c r="Z47" s="407">
        <v>1500</v>
      </c>
      <c r="AA47" s="407">
        <v>1800</v>
      </c>
      <c r="AB47" s="407">
        <v>2300</v>
      </c>
      <c r="AC47" s="407"/>
      <c r="AD47" s="407"/>
      <c r="AE47" s="408"/>
      <c r="AF47" s="409"/>
      <c r="AG47" s="409"/>
      <c r="AH47" s="409"/>
      <c r="AI47" s="409"/>
      <c r="AJ47" s="409"/>
      <c r="AK47" s="409"/>
      <c r="AL47" s="409"/>
      <c r="AM47" s="409"/>
      <c r="AN47" s="410"/>
      <c r="AO47" s="411"/>
    </row>
    <row r="48" spans="1:54" s="113" customFormat="1" ht="17.7" customHeight="1" thickBot="1">
      <c r="A48" s="128"/>
      <c r="B48" s="129"/>
      <c r="C48" s="129"/>
      <c r="D48" s="301"/>
      <c r="E48" s="166"/>
      <c r="F48" s="283"/>
      <c r="G48" s="516">
        <f>Q51</f>
        <v>0</v>
      </c>
      <c r="H48" s="500">
        <f>T51</f>
        <v>0</v>
      </c>
      <c r="I48" s="501">
        <f>T51*U51</f>
        <v>0</v>
      </c>
      <c r="J48" s="501">
        <f>10000*V51</f>
        <v>0</v>
      </c>
      <c r="K48" s="502">
        <f>W51</f>
        <v>0</v>
      </c>
      <c r="L48" s="502">
        <f>S58</f>
        <v>0</v>
      </c>
      <c r="M48" s="502">
        <f>AC65</f>
        <v>0</v>
      </c>
      <c r="N48" s="502">
        <f>AE65</f>
        <v>0</v>
      </c>
      <c r="O48" s="511">
        <f>AJ65</f>
        <v>0</v>
      </c>
      <c r="Q48" s="673" t="s">
        <v>493</v>
      </c>
      <c r="R48" s="686"/>
      <c r="S48" s="168">
        <f>(T48*U48)+(V48*10000)</f>
        <v>42000</v>
      </c>
      <c r="T48" s="346">
        <v>16</v>
      </c>
      <c r="U48" s="344">
        <v>2000</v>
      </c>
      <c r="V48" s="347">
        <v>1</v>
      </c>
      <c r="W48" s="168">
        <f>X47*X48+Y47*Y48+Z47*Z48+AA47*AA48+AB47*AB48+AC47*AC48+AD47*AD48+AE47*AE48+AF47*AF48+AG47*AG48+AH47*AH48+AI47*AI48+AJ47*AJ48+AK47*AK48+AL47*AL48+AM47*AM48+AN47*AN48+AO47*AO48</f>
        <v>7600</v>
      </c>
      <c r="X48" s="351">
        <v>2</v>
      </c>
      <c r="Y48" s="352">
        <v>1</v>
      </c>
      <c r="Z48" s="352">
        <v>1</v>
      </c>
      <c r="AA48" s="352">
        <v>1</v>
      </c>
      <c r="AB48" s="352">
        <v>1</v>
      </c>
      <c r="AC48" s="352"/>
      <c r="AD48" s="352"/>
      <c r="AE48" s="353"/>
      <c r="AF48" s="412"/>
      <c r="AG48" s="412"/>
      <c r="AH48" s="412"/>
      <c r="AI48" s="412"/>
      <c r="AJ48" s="412"/>
      <c r="AK48" s="412"/>
      <c r="AL48" s="412"/>
      <c r="AM48" s="412"/>
      <c r="AN48" s="413"/>
      <c r="AO48" s="414"/>
    </row>
    <row r="49" spans="1:55" s="113" customFormat="1" ht="17.7" customHeight="1" thickBot="1">
      <c r="A49" s="130"/>
      <c r="B49" s="133"/>
      <c r="C49" s="133"/>
      <c r="D49" s="302"/>
      <c r="E49" s="167"/>
      <c r="F49" s="284"/>
      <c r="G49" s="517" t="s">
        <v>496</v>
      </c>
      <c r="H49" s="505">
        <f t="shared" ref="H49:O49" si="4">SUM(H45:H48)</f>
        <v>43</v>
      </c>
      <c r="I49" s="506">
        <f t="shared" si="4"/>
        <v>86000</v>
      </c>
      <c r="J49" s="506">
        <f t="shared" si="4"/>
        <v>40000</v>
      </c>
      <c r="K49" s="507">
        <f t="shared" si="4"/>
        <v>22800</v>
      </c>
      <c r="L49" s="507">
        <f t="shared" si="4"/>
        <v>24720</v>
      </c>
      <c r="M49" s="507">
        <f t="shared" si="4"/>
        <v>50000</v>
      </c>
      <c r="N49" s="507">
        <f t="shared" si="4"/>
        <v>0</v>
      </c>
      <c r="O49" s="512">
        <f t="shared" si="4"/>
        <v>1500</v>
      </c>
      <c r="Q49" s="673" t="s">
        <v>488</v>
      </c>
      <c r="R49" s="686"/>
      <c r="S49" s="168">
        <f>(T49*U49)+(V49*10000)</f>
        <v>48000</v>
      </c>
      <c r="T49" s="346">
        <v>14</v>
      </c>
      <c r="U49" s="344">
        <v>2000</v>
      </c>
      <c r="V49" s="347">
        <v>2</v>
      </c>
      <c r="W49" s="168">
        <f>X47*X49+Y47*Y49+Z47*Z49+AA47*AA49+AB47*AB49+AC47*AC49+AD47*AD49+AE47*AE49+AF47*AF49+AG47*AG49+AH47*AH49+AI47*AI49+AJ47*AJ49+AK47*AK49+AL47*AL49+AM47*AM49+AN47*AN49+AO47*AO49</f>
        <v>7600</v>
      </c>
      <c r="X49" s="351">
        <v>2</v>
      </c>
      <c r="Y49" s="352">
        <v>1</v>
      </c>
      <c r="Z49" s="352">
        <v>1</v>
      </c>
      <c r="AA49" s="352">
        <v>1</v>
      </c>
      <c r="AB49" s="352">
        <v>1</v>
      </c>
      <c r="AC49" s="352"/>
      <c r="AD49" s="352"/>
      <c r="AE49" s="353"/>
      <c r="AF49" s="412"/>
      <c r="AG49" s="412"/>
      <c r="AH49" s="412"/>
      <c r="AI49" s="412"/>
      <c r="AJ49" s="412"/>
      <c r="AK49" s="412"/>
      <c r="AL49" s="412"/>
      <c r="AM49" s="412"/>
      <c r="AN49" s="413"/>
      <c r="AO49" s="414"/>
    </row>
    <row r="50" spans="1:55" s="113" customFormat="1" ht="17.7" customHeight="1" thickBot="1">
      <c r="A50" s="687" t="s">
        <v>1</v>
      </c>
      <c r="B50" s="688"/>
      <c r="C50" s="688"/>
      <c r="D50" s="303">
        <f t="shared" si="3"/>
        <v>2000</v>
      </c>
      <c r="E50" s="170">
        <f>I50+K50+M50+O50</f>
        <v>2000</v>
      </c>
      <c r="F50" s="293"/>
      <c r="G50" s="689" t="s">
        <v>473</v>
      </c>
      <c r="H50" s="689"/>
      <c r="I50" s="486">
        <v>1000</v>
      </c>
      <c r="J50" s="489" t="s">
        <v>474</v>
      </c>
      <c r="K50" s="486">
        <v>1000</v>
      </c>
      <c r="L50" s="489" t="s">
        <v>356</v>
      </c>
      <c r="M50" s="486"/>
      <c r="N50" s="489" t="s">
        <v>357</v>
      </c>
      <c r="O50" s="354"/>
      <c r="Q50" s="673" t="s">
        <v>489</v>
      </c>
      <c r="R50" s="686"/>
      <c r="S50" s="168">
        <f t="shared" ref="S50:S51" si="5">(T50*U50)+(V50*10000)</f>
        <v>36000</v>
      </c>
      <c r="T50" s="346">
        <v>13</v>
      </c>
      <c r="U50" s="344">
        <v>2000</v>
      </c>
      <c r="V50" s="347">
        <v>1</v>
      </c>
      <c r="W50" s="168">
        <f>X47*X50+Y47*Y50+Z47*Z50+AA47*AA50+AB47*AB50+AC47*AC50+AD47*AD50+AE47*AE50+AF47*AF50+AG47*AG50+AH47*AH50+AI47*AI50+AJ47*AJ50+AK47*AK50+AL47*AL50+AM47*AM50+AN47*AN50+AO47*AO50</f>
        <v>7600</v>
      </c>
      <c r="X50" s="351">
        <v>2</v>
      </c>
      <c r="Y50" s="352">
        <v>1</v>
      </c>
      <c r="Z50" s="352">
        <v>1</v>
      </c>
      <c r="AA50" s="352">
        <v>1</v>
      </c>
      <c r="AB50" s="352">
        <v>1</v>
      </c>
      <c r="AC50" s="352"/>
      <c r="AD50" s="352"/>
      <c r="AE50" s="353"/>
      <c r="AF50" s="412"/>
      <c r="AG50" s="412"/>
      <c r="AH50" s="412"/>
      <c r="AI50" s="412"/>
      <c r="AJ50" s="412"/>
      <c r="AK50" s="412"/>
      <c r="AL50" s="412"/>
      <c r="AM50" s="412"/>
      <c r="AN50" s="413"/>
      <c r="AO50" s="414"/>
    </row>
    <row r="51" spans="1:55" s="113" customFormat="1" ht="17.7" customHeight="1" thickBot="1">
      <c r="A51" s="648" t="s">
        <v>71</v>
      </c>
      <c r="B51" s="649"/>
      <c r="C51" s="649"/>
      <c r="D51" s="300">
        <f t="shared" si="3"/>
        <v>24000</v>
      </c>
      <c r="E51" s="165">
        <f>I51+K51+M51+O51+I52+K52+M52+O52</f>
        <v>24000</v>
      </c>
      <c r="F51" s="282"/>
      <c r="G51" s="703" t="s">
        <v>475</v>
      </c>
      <c r="H51" s="703"/>
      <c r="I51" s="487">
        <v>24000</v>
      </c>
      <c r="J51" s="490" t="s">
        <v>358</v>
      </c>
      <c r="K51" s="487"/>
      <c r="L51" s="490" t="s">
        <v>356</v>
      </c>
      <c r="M51" s="487"/>
      <c r="N51" s="490" t="s">
        <v>357</v>
      </c>
      <c r="O51" s="355"/>
      <c r="Q51" s="690"/>
      <c r="R51" s="704"/>
      <c r="S51" s="250">
        <f t="shared" si="5"/>
        <v>0</v>
      </c>
      <c r="T51" s="348"/>
      <c r="U51" s="349"/>
      <c r="V51" s="350"/>
      <c r="W51" s="175">
        <f>X47*X51+Y47*Y51+Z47*Z51+AA47*AA51+AB47*AB51+AC47*AC51+AD47*AD51+AE47*AE51+AF47*AF51+AG47*AG51+AH47*AH51+AI47*AI51+AJ47*AJ51+AK47*AK51+AL47*AL51+AM47*AM51+AN47*AN51+AO47*AO51</f>
        <v>0</v>
      </c>
      <c r="X51" s="356"/>
      <c r="Y51" s="357"/>
      <c r="Z51" s="357"/>
      <c r="AA51" s="357"/>
      <c r="AB51" s="357"/>
      <c r="AC51" s="357"/>
      <c r="AD51" s="357"/>
      <c r="AE51" s="358"/>
      <c r="AF51" s="415"/>
      <c r="AG51" s="415"/>
      <c r="AH51" s="415"/>
      <c r="AI51" s="415"/>
      <c r="AJ51" s="415"/>
      <c r="AK51" s="415"/>
      <c r="AL51" s="415"/>
      <c r="AM51" s="415"/>
      <c r="AN51" s="416"/>
      <c r="AO51" s="417"/>
    </row>
    <row r="52" spans="1:55" s="113" customFormat="1" ht="17.7" customHeight="1" thickBot="1">
      <c r="A52" s="130"/>
      <c r="B52" s="133"/>
      <c r="C52" s="133"/>
      <c r="D52" s="302"/>
      <c r="E52" s="167"/>
      <c r="F52" s="284"/>
      <c r="G52" s="705" t="s">
        <v>513</v>
      </c>
      <c r="H52" s="705"/>
      <c r="I52" s="488"/>
      <c r="J52" s="495" t="s">
        <v>514</v>
      </c>
      <c r="K52" s="488"/>
      <c r="L52" s="495" t="s">
        <v>359</v>
      </c>
      <c r="M52" s="488"/>
      <c r="N52" s="495" t="s">
        <v>360</v>
      </c>
      <c r="O52" s="359"/>
      <c r="Q52" s="418"/>
      <c r="R52" s="418"/>
      <c r="S52" s="172">
        <f>SUM(S48:S51)</f>
        <v>126000</v>
      </c>
      <c r="T52" s="173"/>
      <c r="U52" s="173"/>
      <c r="V52" s="173"/>
      <c r="W52" s="172">
        <f>SUM(W48:W51)</f>
        <v>22800</v>
      </c>
      <c r="X52" s="173"/>
      <c r="Y52" s="173"/>
      <c r="Z52" s="173"/>
      <c r="AA52" s="173"/>
      <c r="AB52" s="173"/>
      <c r="AC52" s="173"/>
      <c r="AD52" s="173"/>
      <c r="AE52" s="173"/>
      <c r="AF52" s="173"/>
      <c r="AG52" s="173"/>
      <c r="AH52" s="173"/>
      <c r="AI52" s="173"/>
      <c r="AJ52" s="173"/>
      <c r="AK52" s="173"/>
      <c r="AL52" s="173"/>
      <c r="AM52" s="173"/>
      <c r="AN52" s="173"/>
      <c r="AO52" s="173"/>
      <c r="AQ52" s="173"/>
      <c r="AR52" s="173"/>
      <c r="AS52" s="173"/>
      <c r="AT52" s="173"/>
      <c r="AU52" s="173"/>
      <c r="AV52" s="173"/>
      <c r="AW52" s="173"/>
      <c r="AX52" s="173"/>
      <c r="AY52" s="173"/>
      <c r="AZ52" s="114"/>
      <c r="BA52" s="114"/>
      <c r="BB52" s="114"/>
      <c r="BC52" s="114"/>
    </row>
    <row r="53" spans="1:55" s="113" customFormat="1" ht="17.7" customHeight="1" thickBot="1">
      <c r="A53" s="687" t="s">
        <v>72</v>
      </c>
      <c r="B53" s="688"/>
      <c r="C53" s="688"/>
      <c r="D53" s="303" t="str">
        <f t="shared" si="3"/>
        <v/>
      </c>
      <c r="E53" s="170">
        <f>I53+K53+M53+O53</f>
        <v>0</v>
      </c>
      <c r="F53" s="293"/>
      <c r="G53" s="689" t="s">
        <v>362</v>
      </c>
      <c r="H53" s="689"/>
      <c r="I53" s="486"/>
      <c r="J53" s="489" t="s">
        <v>358</v>
      </c>
      <c r="K53" s="486"/>
      <c r="L53" s="489" t="s">
        <v>356</v>
      </c>
      <c r="M53" s="486"/>
      <c r="N53" s="489" t="s">
        <v>357</v>
      </c>
      <c r="O53" s="354"/>
      <c r="Q53" s="695" t="s">
        <v>343</v>
      </c>
      <c r="R53" s="696"/>
      <c r="S53" s="697" t="s">
        <v>503</v>
      </c>
      <c r="T53" s="698"/>
      <c r="U53" s="698"/>
      <c r="V53" s="698"/>
      <c r="W53" s="698"/>
      <c r="X53" s="698"/>
      <c r="Y53" s="698"/>
      <c r="Z53" s="698"/>
      <c r="AA53" s="698"/>
      <c r="AB53" s="698"/>
      <c r="AC53" s="698"/>
      <c r="AD53" s="698"/>
      <c r="AE53" s="698"/>
      <c r="AF53" s="698"/>
      <c r="AG53" s="698"/>
      <c r="AH53" s="698"/>
      <c r="AI53" s="698"/>
      <c r="AJ53" s="698"/>
      <c r="AK53" s="698"/>
      <c r="AL53" s="698"/>
      <c r="AM53" s="698"/>
      <c r="AN53" s="698"/>
      <c r="AO53" s="699"/>
      <c r="AP53" s="173"/>
    </row>
    <row r="54" spans="1:55" s="113" customFormat="1" ht="17.7" customHeight="1" thickBot="1">
      <c r="A54" s="687" t="s">
        <v>73</v>
      </c>
      <c r="B54" s="688"/>
      <c r="C54" s="688"/>
      <c r="D54" s="303">
        <f t="shared" si="3"/>
        <v>6500</v>
      </c>
      <c r="E54" s="170">
        <f>I54+K54+M54+O54</f>
        <v>6500</v>
      </c>
      <c r="F54" s="293"/>
      <c r="G54" s="689" t="s">
        <v>476</v>
      </c>
      <c r="H54" s="689"/>
      <c r="I54" s="486">
        <v>6000</v>
      </c>
      <c r="J54" s="489" t="s">
        <v>477</v>
      </c>
      <c r="K54" s="486">
        <v>500</v>
      </c>
      <c r="L54" s="489" t="s">
        <v>356</v>
      </c>
      <c r="M54" s="486"/>
      <c r="N54" s="489" t="s">
        <v>357</v>
      </c>
      <c r="O54" s="354"/>
      <c r="Q54" s="652" t="s">
        <v>371</v>
      </c>
      <c r="R54" s="700"/>
      <c r="S54" s="445" t="s">
        <v>337</v>
      </c>
      <c r="T54" s="419">
        <v>300</v>
      </c>
      <c r="U54" s="394">
        <v>600</v>
      </c>
      <c r="V54" s="394">
        <v>900</v>
      </c>
      <c r="W54" s="394">
        <v>1080</v>
      </c>
      <c r="X54" s="394">
        <v>1380</v>
      </c>
      <c r="Y54" s="394"/>
      <c r="Z54" s="394"/>
      <c r="AA54" s="420"/>
      <c r="AB54" s="409"/>
      <c r="AC54" s="409"/>
      <c r="AD54" s="409"/>
      <c r="AE54" s="409"/>
      <c r="AF54" s="409"/>
      <c r="AG54" s="409"/>
      <c r="AH54" s="409"/>
      <c r="AI54" s="409"/>
      <c r="AJ54" s="409"/>
      <c r="AK54" s="409"/>
      <c r="AL54" s="409"/>
      <c r="AM54" s="409"/>
      <c r="AN54" s="409"/>
      <c r="AO54" s="411"/>
    </row>
    <row r="55" spans="1:55" s="113" customFormat="1" ht="17.25" customHeight="1" thickBot="1">
      <c r="A55" s="687" t="s">
        <v>74</v>
      </c>
      <c r="B55" s="688"/>
      <c r="C55" s="688"/>
      <c r="D55" s="303">
        <f t="shared" si="3"/>
        <v>250000</v>
      </c>
      <c r="E55" s="170">
        <f>I55+K55+M55+O55</f>
        <v>250000</v>
      </c>
      <c r="F55" s="293"/>
      <c r="G55" s="689" t="s">
        <v>478</v>
      </c>
      <c r="H55" s="689"/>
      <c r="I55" s="486">
        <v>100000</v>
      </c>
      <c r="J55" s="489" t="s">
        <v>363</v>
      </c>
      <c r="K55" s="486">
        <v>150000</v>
      </c>
      <c r="L55" s="489" t="s">
        <v>356</v>
      </c>
      <c r="M55" s="486"/>
      <c r="N55" s="489" t="s">
        <v>357</v>
      </c>
      <c r="O55" s="354"/>
      <c r="Q55" s="701" t="str">
        <f>Q48</f>
        <v>1日目</v>
      </c>
      <c r="R55" s="702"/>
      <c r="S55" s="389">
        <f>T54*T55+U54*U55+V54*V55+W54*W55+X54*X55+Y54*Y55+Z54*Z55+AA54*AA55+AB54*AB55+AC54*AC55+AD54*AD55+AE54*AE55+AF54*AF55+AG54*AG55+AH54*AH55+AI54*AI55+AJ54*AJ55+AK54*AK55+AL54*AL55+AM54*AM55+AN54*AN55+AO54*AO55</f>
        <v>8880</v>
      </c>
      <c r="T55" s="360">
        <v>1</v>
      </c>
      <c r="U55" s="344">
        <v>2</v>
      </c>
      <c r="V55" s="344">
        <v>7</v>
      </c>
      <c r="W55" s="344">
        <v>1</v>
      </c>
      <c r="X55" s="344"/>
      <c r="Y55" s="344"/>
      <c r="Z55" s="344"/>
      <c r="AA55" s="345"/>
      <c r="AB55" s="412"/>
      <c r="AC55" s="412"/>
      <c r="AD55" s="412"/>
      <c r="AE55" s="412"/>
      <c r="AF55" s="412"/>
      <c r="AG55" s="412"/>
      <c r="AH55" s="412"/>
      <c r="AI55" s="412"/>
      <c r="AJ55" s="412"/>
      <c r="AK55" s="412"/>
      <c r="AL55" s="412"/>
      <c r="AM55" s="412"/>
      <c r="AN55" s="412"/>
      <c r="AO55" s="414"/>
    </row>
    <row r="56" spans="1:55" s="113" customFormat="1" ht="17.7" customHeight="1" thickBot="1">
      <c r="A56" s="687" t="s">
        <v>75</v>
      </c>
      <c r="B56" s="688"/>
      <c r="C56" s="688"/>
      <c r="D56" s="303" t="str">
        <f t="shared" si="3"/>
        <v/>
      </c>
      <c r="E56" s="170">
        <f>I56+K56+M56+O56</f>
        <v>0</v>
      </c>
      <c r="F56" s="293"/>
      <c r="G56" s="689" t="s">
        <v>362</v>
      </c>
      <c r="H56" s="689"/>
      <c r="I56" s="486"/>
      <c r="J56" s="489" t="s">
        <v>358</v>
      </c>
      <c r="K56" s="486"/>
      <c r="L56" s="489" t="s">
        <v>356</v>
      </c>
      <c r="M56" s="486"/>
      <c r="N56" s="489" t="s">
        <v>357</v>
      </c>
      <c r="O56" s="354"/>
      <c r="Q56" s="701" t="str">
        <f t="shared" ref="Q56" si="6">Q49</f>
        <v>2日目</v>
      </c>
      <c r="R56" s="702"/>
      <c r="S56" s="389">
        <f>T54*T56+U54*U56+V54*V56+W54*W56+X54*X56+Y54*Y56+Z54*Z56+AA54*AA56+AB54*AB56+AC54*AC56+AD54*AD56+AE54*AE56+AF54*AF56+AG54*AG56+AH54*AH56+AI54*AI56+AJ54*AJ56+AK54*AK56+AL54*AL56+AM54*AM56+AN54*AN56+AO54*AO56</f>
        <v>9480</v>
      </c>
      <c r="T56" s="360">
        <v>2</v>
      </c>
      <c r="U56" s="360">
        <v>5</v>
      </c>
      <c r="V56" s="360">
        <v>5</v>
      </c>
      <c r="W56" s="360"/>
      <c r="X56" s="360">
        <v>1</v>
      </c>
      <c r="Y56" s="360"/>
      <c r="Z56" s="360"/>
      <c r="AA56" s="345"/>
      <c r="AB56" s="412"/>
      <c r="AC56" s="412"/>
      <c r="AD56" s="412"/>
      <c r="AE56" s="412"/>
      <c r="AF56" s="412"/>
      <c r="AG56" s="412"/>
      <c r="AH56" s="412"/>
      <c r="AI56" s="412"/>
      <c r="AJ56" s="412"/>
      <c r="AK56" s="412"/>
      <c r="AL56" s="412"/>
      <c r="AM56" s="412"/>
      <c r="AN56" s="412"/>
      <c r="AO56" s="414"/>
    </row>
    <row r="57" spans="1:55" s="113" customFormat="1" ht="17.7" customHeight="1">
      <c r="A57" s="648" t="s">
        <v>76</v>
      </c>
      <c r="B57" s="649"/>
      <c r="C57" s="649"/>
      <c r="D57" s="300">
        <f t="shared" si="3"/>
        <v>292000</v>
      </c>
      <c r="E57" s="165">
        <f>I57+K57+M57+O57+I59+K59+M59+O59+I58+K58+M58+O58</f>
        <v>292000</v>
      </c>
      <c r="F57" s="282"/>
      <c r="G57" s="703" t="s">
        <v>479</v>
      </c>
      <c r="H57" s="703"/>
      <c r="I57" s="487">
        <v>183000</v>
      </c>
      <c r="J57" s="490" t="s">
        <v>480</v>
      </c>
      <c r="K57" s="487">
        <v>40000</v>
      </c>
      <c r="L57" s="490" t="s">
        <v>481</v>
      </c>
      <c r="M57" s="487">
        <v>36000</v>
      </c>
      <c r="N57" s="490" t="s">
        <v>482</v>
      </c>
      <c r="O57" s="355">
        <v>18000</v>
      </c>
      <c r="Q57" s="701" t="str">
        <f>Q50</f>
        <v>3日目</v>
      </c>
      <c r="R57" s="702"/>
      <c r="S57" s="389">
        <f>T54*T57+U54*U57+V54*V57+W54*W57+X54*X57+Y54*Y57+Z54*Z57+AA54*AA57+AB54*AB57+AC54*AC57+AD54*AD57+AE54*AE57+AF54*AF57+AG54*AG57+AH54*AH57+AI54*AI57+AJ54*AJ57+AK54*AK57+AL54*AL57+AM54*AM57+AN54*AN57+AO54*AO57</f>
        <v>6360</v>
      </c>
      <c r="T57" s="360">
        <v>1</v>
      </c>
      <c r="U57" s="360">
        <v>3</v>
      </c>
      <c r="V57" s="360">
        <v>2</v>
      </c>
      <c r="W57" s="360">
        <v>1</v>
      </c>
      <c r="X57" s="360">
        <v>1</v>
      </c>
      <c r="Y57" s="360"/>
      <c r="Z57" s="360"/>
      <c r="AA57" s="345"/>
      <c r="AB57" s="412"/>
      <c r="AC57" s="412"/>
      <c r="AD57" s="412"/>
      <c r="AE57" s="412"/>
      <c r="AF57" s="412"/>
      <c r="AG57" s="412"/>
      <c r="AH57" s="412"/>
      <c r="AI57" s="412"/>
      <c r="AJ57" s="412"/>
      <c r="AK57" s="412"/>
      <c r="AL57" s="412"/>
      <c r="AM57" s="412"/>
      <c r="AN57" s="412"/>
      <c r="AO57" s="414"/>
    </row>
    <row r="58" spans="1:55" s="113" customFormat="1" ht="17.7" customHeight="1" thickBot="1">
      <c r="A58" s="128"/>
      <c r="B58" s="129"/>
      <c r="C58" s="129"/>
      <c r="D58" s="301"/>
      <c r="E58" s="166"/>
      <c r="F58" s="283"/>
      <c r="G58" s="706" t="s">
        <v>483</v>
      </c>
      <c r="H58" s="706"/>
      <c r="I58" s="492">
        <v>10000</v>
      </c>
      <c r="J58" s="491" t="s">
        <v>517</v>
      </c>
      <c r="K58" s="492">
        <v>5000</v>
      </c>
      <c r="L58" s="491" t="s">
        <v>359</v>
      </c>
      <c r="M58" s="492"/>
      <c r="N58" s="491" t="s">
        <v>360</v>
      </c>
      <c r="O58" s="363"/>
      <c r="Q58" s="707">
        <f>Q51</f>
        <v>0</v>
      </c>
      <c r="R58" s="708"/>
      <c r="S58" s="250">
        <f>T54*T58+U54*U58+V54*V58+W54*W58+X54*X58+Y54*Y58+Z54*Z58+AA54*AA58+AB54*AB58+AC54*AC58+AD54*AD58+AE54*AE58+AF54*AF58+AG54*AG58+AH54*AH58+AI54*AI58+AJ54*AJ58+AK54*AK58+AL54*AL58+AM54*AM58+AN54*AN58+AO54*AO58</f>
        <v>0</v>
      </c>
      <c r="T58" s="361"/>
      <c r="U58" s="361"/>
      <c r="V58" s="361"/>
      <c r="W58" s="361"/>
      <c r="X58" s="361"/>
      <c r="Y58" s="361"/>
      <c r="Z58" s="361"/>
      <c r="AA58" s="362"/>
      <c r="AB58" s="422"/>
      <c r="AC58" s="415"/>
      <c r="AD58" s="415"/>
      <c r="AE58" s="415"/>
      <c r="AF58" s="415"/>
      <c r="AG58" s="415"/>
      <c r="AH58" s="415"/>
      <c r="AI58" s="415"/>
      <c r="AJ58" s="415"/>
      <c r="AK58" s="415"/>
      <c r="AL58" s="415"/>
      <c r="AM58" s="415"/>
      <c r="AN58" s="415"/>
      <c r="AO58" s="417"/>
      <c r="AP58" s="114"/>
      <c r="AQ58" s="114"/>
      <c r="AR58" s="114"/>
      <c r="AS58" s="114"/>
      <c r="AT58" s="114"/>
    </row>
    <row r="59" spans="1:55" s="113" customFormat="1" ht="17.7" customHeight="1" thickBot="1">
      <c r="A59" s="130"/>
      <c r="B59" s="133"/>
      <c r="C59" s="133"/>
      <c r="D59" s="302"/>
      <c r="E59" s="167"/>
      <c r="F59" s="284"/>
      <c r="G59" s="709" t="s">
        <v>484</v>
      </c>
      <c r="H59" s="709"/>
      <c r="I59" s="494"/>
      <c r="J59" s="493" t="s">
        <v>485</v>
      </c>
      <c r="K59" s="494"/>
      <c r="L59" s="493" t="s">
        <v>391</v>
      </c>
      <c r="M59" s="494"/>
      <c r="N59" s="493" t="s">
        <v>486</v>
      </c>
      <c r="O59" s="364"/>
      <c r="Q59" s="118"/>
      <c r="R59" s="118"/>
      <c r="S59" s="401">
        <f>SUM(S55:S58)</f>
        <v>24720</v>
      </c>
      <c r="AB59" s="455"/>
      <c r="AC59" s="710" t="s">
        <v>506</v>
      </c>
      <c r="AD59" s="711"/>
      <c r="AE59" s="712" t="s">
        <v>347</v>
      </c>
      <c r="AF59" s="713"/>
      <c r="AG59" s="713"/>
      <c r="AH59" s="713"/>
      <c r="AI59" s="714"/>
      <c r="AJ59" s="715" t="s">
        <v>350</v>
      </c>
      <c r="AK59" s="716"/>
      <c r="AL59" s="716"/>
      <c r="AM59" s="716"/>
      <c r="AN59" s="716"/>
      <c r="AO59" s="717"/>
    </row>
    <row r="60" spans="1:55" s="113" customFormat="1" ht="17.7" hidden="1" customHeight="1" thickBot="1">
      <c r="A60" s="687" t="s">
        <v>259</v>
      </c>
      <c r="B60" s="688"/>
      <c r="C60" s="688"/>
      <c r="D60" s="303" t="str">
        <f t="shared" si="3"/>
        <v/>
      </c>
      <c r="E60" s="170">
        <f>I60+K60+M60+O60</f>
        <v>0</v>
      </c>
      <c r="F60" s="293"/>
      <c r="G60" s="365"/>
      <c r="H60" s="365"/>
      <c r="I60" s="486"/>
      <c r="J60" s="489"/>
      <c r="K60" s="486"/>
      <c r="L60" s="489"/>
      <c r="M60" s="486"/>
      <c r="N60" s="489"/>
      <c r="O60" s="354"/>
    </row>
    <row r="61" spans="1:55" s="113" customFormat="1" ht="17.7" customHeight="1" thickBot="1">
      <c r="A61" s="687" t="s">
        <v>260</v>
      </c>
      <c r="B61" s="688"/>
      <c r="C61" s="688"/>
      <c r="D61" s="303" t="str">
        <f t="shared" si="3"/>
        <v/>
      </c>
      <c r="E61" s="170">
        <f>I61+K61+M61+O61</f>
        <v>0</v>
      </c>
      <c r="F61" s="293"/>
      <c r="G61" s="689" t="s">
        <v>362</v>
      </c>
      <c r="H61" s="689"/>
      <c r="I61" s="486"/>
      <c r="J61" s="489" t="s">
        <v>358</v>
      </c>
      <c r="K61" s="486"/>
      <c r="L61" s="489" t="s">
        <v>356</v>
      </c>
      <c r="M61" s="486"/>
      <c r="N61" s="489" t="s">
        <v>357</v>
      </c>
      <c r="O61" s="354"/>
      <c r="Q61" s="726" t="s">
        <v>392</v>
      </c>
      <c r="R61" s="726"/>
      <c r="S61" s="403">
        <f>S52+W52+S59+AC78+AE66+AJ66</f>
        <v>225020</v>
      </c>
      <c r="AB61" s="447" t="s">
        <v>502</v>
      </c>
      <c r="AC61" s="446" t="s">
        <v>337</v>
      </c>
      <c r="AD61" s="448" t="s">
        <v>346</v>
      </c>
      <c r="AE61" s="449" t="s">
        <v>337</v>
      </c>
      <c r="AF61" s="450" t="s">
        <v>348</v>
      </c>
      <c r="AG61" s="456"/>
      <c r="AH61" s="457"/>
      <c r="AI61" s="458"/>
      <c r="AJ61" s="448" t="s">
        <v>337</v>
      </c>
      <c r="AK61" s="448" t="s">
        <v>349</v>
      </c>
      <c r="AL61" s="419">
        <v>500</v>
      </c>
      <c r="AM61" s="394"/>
      <c r="AN61" s="394"/>
      <c r="AO61" s="459"/>
    </row>
    <row r="62" spans="1:55" s="113" customFormat="1" ht="17.7" customHeight="1" thickBot="1">
      <c r="A62" s="687" t="s">
        <v>261</v>
      </c>
      <c r="B62" s="688"/>
      <c r="C62" s="688"/>
      <c r="D62" s="303">
        <f t="shared" si="3"/>
        <v>110</v>
      </c>
      <c r="E62" s="170">
        <f>I62+K62+M62+O62</f>
        <v>110</v>
      </c>
      <c r="F62" s="293"/>
      <c r="G62" s="689" t="s">
        <v>487</v>
      </c>
      <c r="H62" s="689"/>
      <c r="I62" s="486">
        <v>110</v>
      </c>
      <c r="J62" s="489" t="s">
        <v>358</v>
      </c>
      <c r="K62" s="486"/>
      <c r="L62" s="489" t="s">
        <v>356</v>
      </c>
      <c r="M62" s="486"/>
      <c r="N62" s="489" t="s">
        <v>357</v>
      </c>
      <c r="O62" s="354"/>
      <c r="S62" s="375"/>
      <c r="AA62" s="460"/>
      <c r="AB62" s="168" t="str">
        <f>Q48</f>
        <v>1日目</v>
      </c>
      <c r="AC62" s="168">
        <f t="shared" ref="AC62:AD65" si="7">AC68+AC74</f>
        <v>20000</v>
      </c>
      <c r="AD62" s="169">
        <f t="shared" si="7"/>
        <v>2</v>
      </c>
      <c r="AE62" s="389">
        <f>AG61*AG62+AH61*AH62+AI61*AI62</f>
        <v>0</v>
      </c>
      <c r="AF62" s="437">
        <f>SUM(AG62:AI62)</f>
        <v>0</v>
      </c>
      <c r="AG62" s="346"/>
      <c r="AH62" s="344"/>
      <c r="AI62" s="347"/>
      <c r="AJ62" s="439">
        <f>AL61*AL62+AM61*AM62+AN61*AN62+AO61*AO62</f>
        <v>500</v>
      </c>
      <c r="AK62" s="439">
        <f>SUM(AL62:AO62)</f>
        <v>1</v>
      </c>
      <c r="AL62" s="360">
        <v>1</v>
      </c>
      <c r="AM62" s="344"/>
      <c r="AN62" s="344"/>
      <c r="AO62" s="366"/>
    </row>
    <row r="63" spans="1:55" s="113" customFormat="1" ht="17.25" customHeight="1" thickBot="1">
      <c r="A63" s="718" t="s">
        <v>262</v>
      </c>
      <c r="B63" s="719"/>
      <c r="C63" s="719"/>
      <c r="D63" s="304">
        <f>IF(E63+F63=0,"",E63+F63)</f>
        <v>11550</v>
      </c>
      <c r="E63" s="160">
        <f>I63+K63+M63+O63</f>
        <v>11550</v>
      </c>
      <c r="F63" s="294"/>
      <c r="G63" s="703" t="s">
        <v>364</v>
      </c>
      <c r="H63" s="703"/>
      <c r="I63" s="487">
        <v>11550</v>
      </c>
      <c r="J63" s="490" t="s">
        <v>358</v>
      </c>
      <c r="K63" s="487"/>
      <c r="L63" s="490" t="s">
        <v>356</v>
      </c>
      <c r="M63" s="487"/>
      <c r="N63" s="490" t="s">
        <v>357</v>
      </c>
      <c r="O63" s="355"/>
      <c r="Q63" s="720" t="s">
        <v>365</v>
      </c>
      <c r="R63" s="721"/>
      <c r="S63" s="642" t="s">
        <v>494</v>
      </c>
      <c r="T63" s="643"/>
      <c r="U63" s="643"/>
      <c r="V63" s="643"/>
      <c r="W63" s="644"/>
      <c r="X63" s="722" t="s">
        <v>389</v>
      </c>
      <c r="Y63" s="723"/>
      <c r="Z63" s="724"/>
      <c r="AA63" s="460"/>
      <c r="AB63" s="168" t="str">
        <f>Q49</f>
        <v>2日目</v>
      </c>
      <c r="AC63" s="168">
        <f t="shared" si="7"/>
        <v>20000</v>
      </c>
      <c r="AD63" s="169">
        <f t="shared" si="7"/>
        <v>2</v>
      </c>
      <c r="AE63" s="389">
        <f>AG61*AG63+AH61*AH63+AI61*AI63</f>
        <v>0</v>
      </c>
      <c r="AF63" s="437">
        <f>SUM(AG63:AI63)</f>
        <v>0</v>
      </c>
      <c r="AG63" s="346"/>
      <c r="AH63" s="344"/>
      <c r="AI63" s="347"/>
      <c r="AJ63" s="439">
        <f>AL61*AL63+AM61*AM63+AN61*AN63+AO61*AO63</f>
        <v>500</v>
      </c>
      <c r="AK63" s="439">
        <f>SUM(AL63:AO63)</f>
        <v>1</v>
      </c>
      <c r="AL63" s="360">
        <v>1</v>
      </c>
      <c r="AM63" s="344"/>
      <c r="AN63" s="344"/>
      <c r="AO63" s="366"/>
    </row>
    <row r="64" spans="1:55" s="113" customFormat="1" ht="17.7" customHeight="1">
      <c r="A64" s="648" t="s">
        <v>263</v>
      </c>
      <c r="B64" s="649"/>
      <c r="C64" s="649"/>
      <c r="D64" s="300">
        <f>IF(E64+F64=0,"",E64+F64)</f>
        <v>102600</v>
      </c>
      <c r="E64" s="165">
        <f>SUM(I64:I65,K64:K65,M64:M65,O64:O65)</f>
        <v>102600</v>
      </c>
      <c r="F64" s="282"/>
      <c r="G64" s="725" t="s">
        <v>509</v>
      </c>
      <c r="H64" s="725"/>
      <c r="I64" s="484">
        <f>S65</f>
        <v>15200</v>
      </c>
      <c r="J64" s="432" t="s">
        <v>510</v>
      </c>
      <c r="K64" s="484">
        <f>S66</f>
        <v>13600</v>
      </c>
      <c r="L64" s="432" t="s">
        <v>511</v>
      </c>
      <c r="M64" s="484">
        <f>S67</f>
        <v>12800</v>
      </c>
      <c r="N64" s="432" t="s">
        <v>512</v>
      </c>
      <c r="O64" s="461">
        <f>S68</f>
        <v>0</v>
      </c>
      <c r="Q64" s="652" t="s">
        <v>371</v>
      </c>
      <c r="R64" s="700"/>
      <c r="S64" s="446" t="s">
        <v>337</v>
      </c>
      <c r="T64" s="380" t="s">
        <v>366</v>
      </c>
      <c r="U64" s="428" t="s">
        <v>498</v>
      </c>
      <c r="V64" s="380" t="s">
        <v>349</v>
      </c>
      <c r="W64" s="429" t="s">
        <v>368</v>
      </c>
      <c r="X64" s="430" t="s">
        <v>337</v>
      </c>
      <c r="Y64" s="428" t="s">
        <v>367</v>
      </c>
      <c r="Z64" s="429" t="s">
        <v>345</v>
      </c>
      <c r="AA64" s="460"/>
      <c r="AB64" s="168" t="str">
        <f>Q50</f>
        <v>3日目</v>
      </c>
      <c r="AC64" s="168">
        <f t="shared" si="7"/>
        <v>10000</v>
      </c>
      <c r="AD64" s="169">
        <f t="shared" si="7"/>
        <v>1</v>
      </c>
      <c r="AE64" s="389">
        <f>AG61*AG64+AH61*AH64+AI61*AI64</f>
        <v>0</v>
      </c>
      <c r="AF64" s="437">
        <f>SUM(AG64:AI64)</f>
        <v>0</v>
      </c>
      <c r="AG64" s="346"/>
      <c r="AH64" s="344"/>
      <c r="AI64" s="347"/>
      <c r="AJ64" s="439">
        <f>AL61*AL64+AM61*AM64+AN61*AN64+AO61*AO64</f>
        <v>500</v>
      </c>
      <c r="AK64" s="439">
        <f>SUM(AL64:AO64)</f>
        <v>1</v>
      </c>
      <c r="AL64" s="360">
        <v>1</v>
      </c>
      <c r="AM64" s="344"/>
      <c r="AN64" s="344"/>
      <c r="AO64" s="366"/>
    </row>
    <row r="65" spans="1:54" s="113" customFormat="1" ht="17.7" customHeight="1" thickBot="1">
      <c r="A65" s="130"/>
      <c r="B65" s="133"/>
      <c r="C65" s="133"/>
      <c r="D65" s="302"/>
      <c r="E65" s="167"/>
      <c r="F65" s="284"/>
      <c r="G65" s="733" t="s">
        <v>508</v>
      </c>
      <c r="H65" s="733"/>
      <c r="I65" s="485">
        <f>X65</f>
        <v>24000</v>
      </c>
      <c r="J65" s="525" t="s">
        <v>510</v>
      </c>
      <c r="K65" s="485">
        <f>X66</f>
        <v>28000</v>
      </c>
      <c r="L65" s="525" t="s">
        <v>511</v>
      </c>
      <c r="M65" s="485">
        <f>X67</f>
        <v>9000</v>
      </c>
      <c r="N65" s="525" t="s">
        <v>512</v>
      </c>
      <c r="O65" s="462">
        <f>X68</f>
        <v>0</v>
      </c>
      <c r="Q65" s="727" t="str">
        <f>Q48</f>
        <v>1日目</v>
      </c>
      <c r="R65" s="728"/>
      <c r="S65" s="168">
        <f>T65*(U65+V65+W65)</f>
        <v>15200</v>
      </c>
      <c r="T65" s="344">
        <v>800</v>
      </c>
      <c r="U65" s="463">
        <f>T48</f>
        <v>16</v>
      </c>
      <c r="V65" s="464">
        <v>1</v>
      </c>
      <c r="W65" s="465">
        <v>2</v>
      </c>
      <c r="X65" s="169">
        <f>Y65*Z65</f>
        <v>24000</v>
      </c>
      <c r="Y65" s="360">
        <v>500</v>
      </c>
      <c r="Z65" s="366">
        <v>48</v>
      </c>
      <c r="AA65" s="466"/>
      <c r="AB65" s="168">
        <f>Q51</f>
        <v>0</v>
      </c>
      <c r="AC65" s="168">
        <f t="shared" si="7"/>
        <v>0</v>
      </c>
      <c r="AD65" s="171">
        <f t="shared" si="7"/>
        <v>0</v>
      </c>
      <c r="AE65" s="250">
        <f>AG61*AG65+AH61*AH65+AI61*AI65</f>
        <v>0</v>
      </c>
      <c r="AF65" s="438">
        <f>SUM(AG65:AI65)</f>
        <v>0</v>
      </c>
      <c r="AG65" s="348"/>
      <c r="AH65" s="349"/>
      <c r="AI65" s="350"/>
      <c r="AJ65" s="440">
        <f>AL61*AL65+AM61*AM65+AN61*AN65+AO61*AO65</f>
        <v>0</v>
      </c>
      <c r="AK65" s="440">
        <f>SUM(AL65:AO65)</f>
        <v>0</v>
      </c>
      <c r="AL65" s="361"/>
      <c r="AM65" s="349"/>
      <c r="AN65" s="349"/>
      <c r="AO65" s="367"/>
    </row>
    <row r="66" spans="1:54" s="113" customFormat="1" ht="17.7" customHeight="1" thickBot="1">
      <c r="A66" s="687" t="s">
        <v>264</v>
      </c>
      <c r="B66" s="688"/>
      <c r="C66" s="688"/>
      <c r="D66" s="303">
        <f t="shared" si="3"/>
        <v>5000</v>
      </c>
      <c r="E66" s="170">
        <f>SUM(I66,K66,M66,O66)</f>
        <v>5000</v>
      </c>
      <c r="F66" s="293"/>
      <c r="G66" s="689" t="s">
        <v>490</v>
      </c>
      <c r="H66" s="689"/>
      <c r="I66" s="486">
        <v>5000</v>
      </c>
      <c r="J66" s="489" t="s">
        <v>358</v>
      </c>
      <c r="K66" s="486"/>
      <c r="L66" s="489" t="s">
        <v>356</v>
      </c>
      <c r="M66" s="486"/>
      <c r="N66" s="495" t="s">
        <v>357</v>
      </c>
      <c r="O66" s="354"/>
      <c r="Q66" s="727" t="str">
        <f>Q49</f>
        <v>2日目</v>
      </c>
      <c r="R66" s="728"/>
      <c r="S66" s="168">
        <f>T66*(U66+V66+W66)</f>
        <v>13600</v>
      </c>
      <c r="T66" s="344">
        <v>800</v>
      </c>
      <c r="U66" s="463">
        <f>T49</f>
        <v>14</v>
      </c>
      <c r="V66" s="464">
        <v>1</v>
      </c>
      <c r="W66" s="465">
        <v>2</v>
      </c>
      <c r="X66" s="169">
        <f>Y66*Z66</f>
        <v>28000</v>
      </c>
      <c r="Y66" s="360">
        <v>500</v>
      </c>
      <c r="Z66" s="366">
        <v>56</v>
      </c>
      <c r="AB66" s="441"/>
      <c r="AC66" s="734" t="s">
        <v>504</v>
      </c>
      <c r="AD66" s="735"/>
      <c r="AE66" s="174">
        <f>SUM(AE62:AE65)</f>
        <v>0</v>
      </c>
      <c r="AF66" s="174">
        <f>SUM(AF62:AF65)</f>
        <v>0</v>
      </c>
      <c r="AG66" s="174"/>
      <c r="AH66" s="174"/>
      <c r="AI66" s="174"/>
      <c r="AJ66" s="174">
        <f>SUM(AJ62:AJ65)</f>
        <v>1500</v>
      </c>
      <c r="AK66" s="174">
        <f>SUM(AK62:AK65)</f>
        <v>3</v>
      </c>
      <c r="AL66" s="174"/>
      <c r="AM66" s="174"/>
      <c r="AN66" s="174"/>
      <c r="AO66" s="174"/>
    </row>
    <row r="67" spans="1:54" s="113" customFormat="1" ht="17.7" customHeight="1" thickBot="1">
      <c r="A67" s="659" t="s">
        <v>0</v>
      </c>
      <c r="B67" s="659"/>
      <c r="C67" s="624"/>
      <c r="D67" s="297">
        <f>E67+F67</f>
        <v>1031580</v>
      </c>
      <c r="E67" s="298">
        <f>SUM(E38:E66)</f>
        <v>1031580</v>
      </c>
      <c r="F67" s="298">
        <f>SUM(F38:F66)</f>
        <v>0</v>
      </c>
      <c r="G67" s="137"/>
      <c r="H67" s="137"/>
      <c r="I67" s="138"/>
      <c r="J67" s="467" t="str">
        <f>IF((E67+F67)=D67,"合計額一致","合計額が合っていません。対象経費・対象外経費ご入力下さい")</f>
        <v>合計額一致</v>
      </c>
      <c r="K67" s="468"/>
      <c r="L67" s="468"/>
      <c r="M67" s="468"/>
      <c r="N67" s="468"/>
      <c r="O67" s="468"/>
      <c r="Q67" s="727" t="str">
        <f>Q50</f>
        <v>3日目</v>
      </c>
      <c r="R67" s="728"/>
      <c r="S67" s="369">
        <f>T67*(U67+V67+W67)</f>
        <v>12800</v>
      </c>
      <c r="T67" s="398">
        <v>800</v>
      </c>
      <c r="U67" s="463">
        <f>T50</f>
        <v>13</v>
      </c>
      <c r="V67" s="464">
        <v>1</v>
      </c>
      <c r="W67" s="469">
        <v>2</v>
      </c>
      <c r="X67" s="424">
        <f>Y67*Z67</f>
        <v>9000</v>
      </c>
      <c r="Y67" s="421">
        <v>500</v>
      </c>
      <c r="Z67" s="470">
        <v>18</v>
      </c>
      <c r="AA67" s="118"/>
      <c r="AB67" s="454" t="s">
        <v>502</v>
      </c>
      <c r="AC67" s="471" t="s">
        <v>492</v>
      </c>
      <c r="AD67" s="242" t="s">
        <v>346</v>
      </c>
      <c r="AE67" s="435"/>
      <c r="AF67" s="435"/>
      <c r="AG67" s="435"/>
      <c r="AH67" s="435"/>
      <c r="AI67" s="435"/>
      <c r="AJ67" s="435"/>
      <c r="AK67" s="435"/>
      <c r="AL67" s="435"/>
      <c r="AM67" s="435"/>
      <c r="AN67" s="435"/>
      <c r="AO67" s="435"/>
    </row>
    <row r="68" spans="1:54" s="113" customFormat="1" ht="17.7" customHeight="1" thickBot="1">
      <c r="B68" s="123"/>
      <c r="C68" s="123"/>
      <c r="D68" s="122"/>
      <c r="E68" s="122"/>
      <c r="F68" s="124"/>
      <c r="G68" s="124"/>
      <c r="H68" s="124"/>
      <c r="I68" s="124"/>
      <c r="J68" s="125"/>
      <c r="K68" s="125"/>
      <c r="L68" s="125"/>
      <c r="M68" s="125"/>
      <c r="N68" s="125"/>
      <c r="O68" s="125"/>
      <c r="P68" s="472"/>
      <c r="Q68" s="729">
        <f>Q51</f>
        <v>0</v>
      </c>
      <c r="R68" s="730"/>
      <c r="S68" s="175">
        <f>T68*(U68+V68+W68)</f>
        <v>0</v>
      </c>
      <c r="T68" s="349"/>
      <c r="U68" s="473">
        <f>T51</f>
        <v>0</v>
      </c>
      <c r="V68" s="474"/>
      <c r="W68" s="475"/>
      <c r="X68" s="171">
        <f>Y68*Z68</f>
        <v>0</v>
      </c>
      <c r="Y68" s="361">
        <v>500</v>
      </c>
      <c r="Z68" s="367"/>
      <c r="AA68" s="466"/>
      <c r="AB68" s="476" t="str">
        <f>Q48</f>
        <v>1日目</v>
      </c>
      <c r="AC68" s="477">
        <f>AD68*12000</f>
        <v>0</v>
      </c>
      <c r="AD68" s="412"/>
      <c r="AE68" s="435"/>
      <c r="AF68" s="435"/>
      <c r="AG68" s="435"/>
      <c r="AH68" s="435"/>
      <c r="AI68" s="435"/>
      <c r="AJ68" s="435"/>
      <c r="AK68" s="435"/>
      <c r="AL68" s="435"/>
      <c r="AM68" s="435"/>
      <c r="AN68" s="435"/>
      <c r="AO68" s="435"/>
    </row>
    <row r="69" spans="1:54" s="113" customFormat="1" ht="17.25" customHeight="1" thickBot="1">
      <c r="B69" s="627" t="s">
        <v>287</v>
      </c>
      <c r="C69" s="629"/>
      <c r="D69" s="126">
        <f>IFERROR(D34-D67,"")</f>
        <v>698420</v>
      </c>
      <c r="E69" s="127"/>
      <c r="F69" s="125"/>
      <c r="G69" s="125"/>
      <c r="H69" s="125"/>
      <c r="I69" s="125"/>
      <c r="J69" s="125"/>
      <c r="K69" s="125"/>
      <c r="L69" s="125"/>
      <c r="M69" s="125"/>
      <c r="N69" s="125"/>
      <c r="O69" s="125"/>
      <c r="P69" s="114"/>
      <c r="S69" s="402">
        <f>SUM(S65:S68)</f>
        <v>41600</v>
      </c>
      <c r="T69" s="402"/>
      <c r="U69" s="402"/>
      <c r="V69" s="402">
        <f>SUM(V65:V68)</f>
        <v>3</v>
      </c>
      <c r="W69" s="402">
        <f>SUM(W65:W68)</f>
        <v>6</v>
      </c>
      <c r="X69" s="402">
        <f>SUM(X65:X68)</f>
        <v>61000</v>
      </c>
      <c r="Y69" s="374"/>
      <c r="Z69" s="478">
        <f>SUM(Z65:Z68)</f>
        <v>122</v>
      </c>
      <c r="AA69" s="466"/>
      <c r="AB69" s="476" t="str">
        <f>Q49</f>
        <v>2日目</v>
      </c>
      <c r="AC69" s="477">
        <f>AD69*12000</f>
        <v>0</v>
      </c>
      <c r="AD69" s="412"/>
      <c r="AE69" s="479"/>
      <c r="AF69" s="435"/>
      <c r="AG69" s="435"/>
      <c r="AH69" s="435"/>
      <c r="AI69" s="435"/>
      <c r="AJ69" s="435"/>
      <c r="AK69" s="435"/>
      <c r="AL69" s="435"/>
      <c r="AM69" s="435"/>
      <c r="AN69" s="435"/>
      <c r="AO69" s="435"/>
    </row>
    <row r="70" spans="1:54" ht="16.5" customHeight="1">
      <c r="A70" s="107"/>
      <c r="B70" s="107"/>
      <c r="C70" s="107"/>
      <c r="D70" s="109"/>
      <c r="E70" s="109"/>
      <c r="F70" s="108"/>
      <c r="G70" s="108"/>
      <c r="H70" s="108"/>
      <c r="I70" s="108"/>
      <c r="J70" s="108"/>
      <c r="K70" s="108"/>
      <c r="L70" s="108"/>
      <c r="M70" s="108"/>
      <c r="N70" s="108"/>
      <c r="O70" s="108"/>
      <c r="P70" s="6"/>
      <c r="Q70" s="480" t="s">
        <v>393</v>
      </c>
      <c r="R70" s="480"/>
      <c r="S70" s="481">
        <f>S69+X69</f>
        <v>102600</v>
      </c>
      <c r="T70" s="402"/>
      <c r="U70" s="402"/>
      <c r="V70" s="402"/>
      <c r="W70" s="402"/>
      <c r="X70" s="402"/>
      <c r="Y70" s="78"/>
      <c r="Z70" s="78"/>
      <c r="AA70" s="466"/>
      <c r="AB70" s="476" t="str">
        <f>Q50</f>
        <v>3日目</v>
      </c>
      <c r="AC70" s="477">
        <f>AD70*12000</f>
        <v>0</v>
      </c>
      <c r="AD70" s="412"/>
      <c r="AE70" s="435"/>
      <c r="AF70" s="479"/>
      <c r="AG70" s="479"/>
      <c r="AH70" s="479"/>
      <c r="AI70" s="479"/>
      <c r="AJ70" s="479"/>
      <c r="AK70" s="479"/>
      <c r="AL70" s="479"/>
      <c r="AM70" s="479"/>
      <c r="AN70" s="479"/>
      <c r="AO70" s="479"/>
      <c r="AP70" s="113"/>
    </row>
    <row r="71" spans="1:54" ht="18" customHeight="1">
      <c r="A71" s="75"/>
      <c r="B71" s="75"/>
      <c r="C71" s="75"/>
      <c r="D71" s="87"/>
      <c r="E71" s="87"/>
      <c r="F71" s="87"/>
      <c r="G71" s="87"/>
      <c r="H71" s="87"/>
      <c r="I71" s="87"/>
      <c r="J71" s="75"/>
      <c r="K71" s="75"/>
      <c r="L71" s="75"/>
      <c r="M71" s="75"/>
      <c r="N71" s="75"/>
      <c r="O71" s="75"/>
      <c r="P71" s="6"/>
      <c r="Q71" s="75"/>
      <c r="AA71" s="466"/>
      <c r="AB71" s="476">
        <f>Q51</f>
        <v>0</v>
      </c>
      <c r="AC71" s="477">
        <f>AD71*12000</f>
        <v>0</v>
      </c>
      <c r="AD71" s="412"/>
      <c r="AE71" s="479"/>
      <c r="AF71" s="479"/>
      <c r="AG71" s="479"/>
      <c r="AH71" s="479"/>
      <c r="AI71" s="479"/>
      <c r="AJ71" s="479"/>
      <c r="AK71" s="479"/>
      <c r="AL71" s="479"/>
      <c r="AM71" s="479"/>
      <c r="AN71" s="479"/>
      <c r="AO71" s="479"/>
      <c r="AQ71" s="75"/>
      <c r="AR71" s="75"/>
      <c r="AS71" s="75"/>
      <c r="AT71" s="75"/>
      <c r="AU71" s="75"/>
      <c r="AV71" s="75"/>
      <c r="AW71" s="75"/>
      <c r="AX71" s="75"/>
      <c r="AY71" s="75"/>
      <c r="AZ71" s="75"/>
      <c r="BA71" s="75"/>
      <c r="BB71" s="75"/>
    </row>
    <row r="72" spans="1:54" s="75" customFormat="1" ht="18" customHeight="1">
      <c r="A72" s="3"/>
      <c r="B72" s="3"/>
      <c r="C72" s="3"/>
      <c r="D72" s="77"/>
      <c r="E72" s="77"/>
      <c r="F72" s="77"/>
      <c r="G72" s="77"/>
      <c r="H72" s="77"/>
      <c r="I72" s="77"/>
      <c r="J72" s="3"/>
      <c r="K72" s="3"/>
      <c r="L72" s="3"/>
      <c r="M72" s="3"/>
      <c r="N72" s="3"/>
      <c r="O72" s="3"/>
      <c r="Q72" s="3"/>
      <c r="S72" s="78"/>
      <c r="T72" s="3"/>
      <c r="U72" s="3"/>
      <c r="V72" s="3"/>
      <c r="W72" s="3"/>
      <c r="X72" s="3"/>
      <c r="Y72" s="3"/>
      <c r="Z72" s="3"/>
      <c r="AA72" s="113"/>
      <c r="AB72" s="482"/>
      <c r="AC72" s="731" t="s">
        <v>505</v>
      </c>
      <c r="AD72" s="732"/>
      <c r="AE72" s="479"/>
      <c r="AF72" s="479"/>
      <c r="AG72" s="479"/>
      <c r="AH72" s="479"/>
      <c r="AI72" s="479"/>
      <c r="AJ72" s="479"/>
      <c r="AK72" s="479"/>
      <c r="AL72" s="479"/>
      <c r="AM72" s="479"/>
      <c r="AN72" s="479"/>
      <c r="AO72" s="479"/>
      <c r="AQ72" s="3"/>
      <c r="AR72" s="3"/>
      <c r="AS72" s="3"/>
      <c r="AT72" s="3"/>
      <c r="AU72" s="3"/>
      <c r="AV72" s="3"/>
      <c r="AW72" s="3"/>
      <c r="AX72" s="3"/>
      <c r="AY72" s="3"/>
      <c r="AZ72" s="3"/>
      <c r="BA72" s="3"/>
      <c r="BB72" s="3"/>
    </row>
    <row r="73" spans="1:54" ht="18" customHeight="1">
      <c r="AA73" s="118"/>
      <c r="AB73" s="454" t="s">
        <v>502</v>
      </c>
      <c r="AC73" s="471" t="s">
        <v>492</v>
      </c>
      <c r="AD73" s="242" t="s">
        <v>346</v>
      </c>
      <c r="AE73" s="479"/>
      <c r="AF73" s="479"/>
      <c r="AG73" s="479"/>
      <c r="AH73" s="479"/>
      <c r="AI73" s="479"/>
      <c r="AJ73" s="479"/>
      <c r="AK73" s="479"/>
      <c r="AL73" s="479"/>
      <c r="AM73" s="479"/>
      <c r="AN73" s="479"/>
      <c r="AO73" s="479"/>
    </row>
    <row r="74" spans="1:54" ht="18" customHeight="1">
      <c r="AA74" s="466"/>
      <c r="AB74" s="476" t="str">
        <f>Q48</f>
        <v>1日目</v>
      </c>
      <c r="AC74" s="477">
        <f>AD74*10000</f>
        <v>20000</v>
      </c>
      <c r="AD74" s="412">
        <v>2</v>
      </c>
      <c r="AE74" s="479"/>
      <c r="AF74" s="479"/>
      <c r="AG74" s="479"/>
      <c r="AH74" s="479"/>
      <c r="AI74" s="479"/>
      <c r="AJ74" s="479"/>
      <c r="AK74" s="479"/>
      <c r="AL74" s="479"/>
      <c r="AM74" s="479"/>
      <c r="AN74" s="479"/>
      <c r="AO74" s="479"/>
    </row>
    <row r="75" spans="1:54">
      <c r="AA75" s="466"/>
      <c r="AB75" s="476" t="str">
        <f>Q49</f>
        <v>2日目</v>
      </c>
      <c r="AC75" s="477">
        <f>AD75*10000</f>
        <v>20000</v>
      </c>
      <c r="AD75" s="412">
        <v>2</v>
      </c>
      <c r="AE75" s="479"/>
      <c r="AF75" s="479"/>
      <c r="AG75" s="479"/>
      <c r="AH75" s="479"/>
      <c r="AI75" s="479"/>
      <c r="AJ75" s="479"/>
      <c r="AK75" s="479"/>
      <c r="AL75" s="479"/>
      <c r="AM75" s="479"/>
      <c r="AN75" s="479"/>
      <c r="AO75" s="479"/>
    </row>
    <row r="76" spans="1:54">
      <c r="AA76" s="466"/>
      <c r="AB76" s="476" t="str">
        <f>Q50</f>
        <v>3日目</v>
      </c>
      <c r="AC76" s="477">
        <f>AD76*10000</f>
        <v>10000</v>
      </c>
      <c r="AD76" s="412">
        <v>1</v>
      </c>
      <c r="AE76" s="479"/>
      <c r="AF76" s="479"/>
      <c r="AG76" s="479"/>
      <c r="AH76" s="479"/>
      <c r="AI76" s="479"/>
      <c r="AJ76" s="479"/>
      <c r="AK76" s="479"/>
      <c r="AL76" s="479"/>
      <c r="AM76" s="479"/>
      <c r="AN76" s="479"/>
      <c r="AO76" s="479"/>
    </row>
    <row r="77" spans="1:54">
      <c r="AA77" s="466"/>
      <c r="AB77" s="476">
        <f>Q51</f>
        <v>0</v>
      </c>
      <c r="AC77" s="483">
        <f>AD77*10000</f>
        <v>0</v>
      </c>
      <c r="AD77" s="412"/>
      <c r="AE77" s="479"/>
      <c r="AF77" s="479"/>
      <c r="AG77" s="479"/>
      <c r="AH77" s="479"/>
      <c r="AI77" s="479"/>
      <c r="AJ77" s="479"/>
      <c r="AK77" s="479"/>
      <c r="AL77" s="479"/>
      <c r="AM77" s="479"/>
      <c r="AN77" s="479"/>
      <c r="AO77" s="479"/>
    </row>
    <row r="78" spans="1:54">
      <c r="AA78" s="118"/>
      <c r="AB78" s="401"/>
      <c r="AC78" s="401">
        <f>SUM(AC62:AC65)</f>
        <v>50000</v>
      </c>
      <c r="AD78" s="435"/>
      <c r="AE78" s="479"/>
      <c r="AF78" s="479"/>
      <c r="AG78" s="479"/>
      <c r="AH78" s="479"/>
      <c r="AI78" s="479"/>
      <c r="AJ78" s="479"/>
      <c r="AK78" s="479"/>
      <c r="AL78" s="479"/>
      <c r="AM78" s="479"/>
      <c r="AN78" s="479"/>
      <c r="AO78" s="479"/>
    </row>
    <row r="79" spans="1:54">
      <c r="S79" s="3"/>
    </row>
    <row r="80" spans="1:54">
      <c r="S80" s="3"/>
    </row>
    <row r="81" spans="4:9" s="3" customFormat="1">
      <c r="D81" s="77"/>
      <c r="E81" s="77"/>
      <c r="F81" s="77"/>
      <c r="G81" s="77"/>
      <c r="H81" s="77"/>
      <c r="I81" s="77"/>
    </row>
    <row r="82" spans="4:9" s="3" customFormat="1">
      <c r="D82" s="77"/>
      <c r="E82" s="77"/>
      <c r="F82" s="77"/>
      <c r="G82" s="77"/>
      <c r="H82" s="77"/>
      <c r="I82" s="77"/>
    </row>
    <row r="83" spans="4:9" s="3" customFormat="1">
      <c r="D83" s="77"/>
      <c r="E83" s="77"/>
      <c r="F83" s="77"/>
      <c r="G83" s="77"/>
      <c r="H83" s="77"/>
      <c r="I83" s="77"/>
    </row>
    <row r="84" spans="4:9" s="3" customFormat="1">
      <c r="D84" s="77"/>
      <c r="E84" s="77"/>
      <c r="F84" s="77"/>
      <c r="G84" s="77"/>
      <c r="H84" s="77"/>
      <c r="I84" s="77"/>
    </row>
  </sheetData>
  <sheetProtection algorithmName="SHA-512" hashValue="7qxsvf1mYWkdwSaTTYAOp98viEytGtL5BgAalzoWZgXqQP5KAzV7hU2SZAJwKtJaerW+/0CGSsC2XwP1j0V2kA==" saltValue="3f1fo0ZF6TdaIyafnzamvA==" spinCount="100000" sheet="1" selectLockedCells="1" selectUnlockedCells="1"/>
  <mergeCells count="154">
    <mergeCell ref="A67:C67"/>
    <mergeCell ref="Q67:R67"/>
    <mergeCell ref="Q68:R68"/>
    <mergeCell ref="B69:C69"/>
    <mergeCell ref="AC72:AD72"/>
    <mergeCell ref="G65:H65"/>
    <mergeCell ref="Q65:R65"/>
    <mergeCell ref="A66:C66"/>
    <mergeCell ref="G66:H66"/>
    <mergeCell ref="Q66:R66"/>
    <mergeCell ref="AC66:AD66"/>
    <mergeCell ref="A63:C63"/>
    <mergeCell ref="G63:H63"/>
    <mergeCell ref="Q63:R63"/>
    <mergeCell ref="S63:W63"/>
    <mergeCell ref="X63:Z63"/>
    <mergeCell ref="A64:C64"/>
    <mergeCell ref="G64:H64"/>
    <mergeCell ref="Q64:R64"/>
    <mergeCell ref="A60:C60"/>
    <mergeCell ref="A61:C61"/>
    <mergeCell ref="G61:H61"/>
    <mergeCell ref="Q61:R61"/>
    <mergeCell ref="A62:C62"/>
    <mergeCell ref="G62:H62"/>
    <mergeCell ref="G58:H58"/>
    <mergeCell ref="Q58:R58"/>
    <mergeCell ref="G59:H59"/>
    <mergeCell ref="AC59:AD59"/>
    <mergeCell ref="AE59:AI59"/>
    <mergeCell ref="AJ59:AO59"/>
    <mergeCell ref="A56:C56"/>
    <mergeCell ref="G56:H56"/>
    <mergeCell ref="Q56:R56"/>
    <mergeCell ref="A57:C57"/>
    <mergeCell ref="G57:H57"/>
    <mergeCell ref="Q57:R57"/>
    <mergeCell ref="S53:AO53"/>
    <mergeCell ref="A54:C54"/>
    <mergeCell ref="G54:H54"/>
    <mergeCell ref="Q54:R54"/>
    <mergeCell ref="A55:C55"/>
    <mergeCell ref="G55:H55"/>
    <mergeCell ref="Q55:R55"/>
    <mergeCell ref="A51:C51"/>
    <mergeCell ref="G51:H51"/>
    <mergeCell ref="Q51:R51"/>
    <mergeCell ref="G52:H52"/>
    <mergeCell ref="A53:C53"/>
    <mergeCell ref="G53:H53"/>
    <mergeCell ref="Q53:R53"/>
    <mergeCell ref="S46:V46"/>
    <mergeCell ref="W46:AO46"/>
    <mergeCell ref="Q47:R47"/>
    <mergeCell ref="Q48:R48"/>
    <mergeCell ref="Q49:R49"/>
    <mergeCell ref="A50:C50"/>
    <mergeCell ref="G50:H50"/>
    <mergeCell ref="Q50:R50"/>
    <mergeCell ref="G42:H42"/>
    <mergeCell ref="Q42:R42"/>
    <mergeCell ref="G43:H43"/>
    <mergeCell ref="A44:C44"/>
    <mergeCell ref="Q44:R44"/>
    <mergeCell ref="Q46:R46"/>
    <mergeCell ref="G39:H39"/>
    <mergeCell ref="Q39:R39"/>
    <mergeCell ref="G40:H40"/>
    <mergeCell ref="Q40:R40"/>
    <mergeCell ref="G41:H41"/>
    <mergeCell ref="Q41:R41"/>
    <mergeCell ref="A37:C37"/>
    <mergeCell ref="G37:O37"/>
    <mergeCell ref="Q37:R37"/>
    <mergeCell ref="S37:W37"/>
    <mergeCell ref="X37:AF37"/>
    <mergeCell ref="A38:C38"/>
    <mergeCell ref="G38:H38"/>
    <mergeCell ref="Q38:R38"/>
    <mergeCell ref="A32:C32"/>
    <mergeCell ref="E32:O32"/>
    <mergeCell ref="A33:C33"/>
    <mergeCell ref="E33:O33"/>
    <mergeCell ref="A34:C34"/>
    <mergeCell ref="Q28:AO35"/>
    <mergeCell ref="A29:C29"/>
    <mergeCell ref="G29:H29"/>
    <mergeCell ref="A30:C30"/>
    <mergeCell ref="E30:O30"/>
    <mergeCell ref="A31:C31"/>
    <mergeCell ref="E31:O31"/>
    <mergeCell ref="A26:C26"/>
    <mergeCell ref="E26:O26"/>
    <mergeCell ref="A27:C27"/>
    <mergeCell ref="E27:O27"/>
    <mergeCell ref="A28:C28"/>
    <mergeCell ref="G28:H28"/>
    <mergeCell ref="A23:C23"/>
    <mergeCell ref="E23:O23"/>
    <mergeCell ref="A24:C24"/>
    <mergeCell ref="E24:O24"/>
    <mergeCell ref="A25:C25"/>
    <mergeCell ref="E25:O25"/>
    <mergeCell ref="A18:B18"/>
    <mergeCell ref="C18:O18"/>
    <mergeCell ref="A19:B19"/>
    <mergeCell ref="C19:O19"/>
    <mergeCell ref="E21:O21"/>
    <mergeCell ref="A22:C22"/>
    <mergeCell ref="E22:O22"/>
    <mergeCell ref="A15:B15"/>
    <mergeCell ref="C15:E15"/>
    <mergeCell ref="G15:I15"/>
    <mergeCell ref="A16:B16"/>
    <mergeCell ref="C16:O16"/>
    <mergeCell ref="A17:B17"/>
    <mergeCell ref="C17:O17"/>
    <mergeCell ref="A12:O12"/>
    <mergeCell ref="T12:AC12"/>
    <mergeCell ref="A13:B13"/>
    <mergeCell ref="C13:O13"/>
    <mergeCell ref="T13:AC13"/>
    <mergeCell ref="A14:B14"/>
    <mergeCell ref="C14:F14"/>
    <mergeCell ref="A10:C10"/>
    <mergeCell ref="D10:O10"/>
    <mergeCell ref="T10:AC10"/>
    <mergeCell ref="A11:C11"/>
    <mergeCell ref="D11:E11"/>
    <mergeCell ref="F11:O11"/>
    <mergeCell ref="T11:AC11"/>
    <mergeCell ref="I7:J7"/>
    <mergeCell ref="K7:O7"/>
    <mergeCell ref="T7:AC7"/>
    <mergeCell ref="A8:C9"/>
    <mergeCell ref="D8:D9"/>
    <mergeCell ref="I8:J8"/>
    <mergeCell ref="K8:O8"/>
    <mergeCell ref="T8:AC8"/>
    <mergeCell ref="T9:AC9"/>
    <mergeCell ref="I5:J5"/>
    <mergeCell ref="K5:O5"/>
    <mergeCell ref="T5:AC5"/>
    <mergeCell ref="I6:J6"/>
    <mergeCell ref="K6:O6"/>
    <mergeCell ref="T6:AC6"/>
    <mergeCell ref="F2:H2"/>
    <mergeCell ref="T2:AC2"/>
    <mergeCell ref="AF2:AH2"/>
    <mergeCell ref="F3:H3"/>
    <mergeCell ref="T3:AC3"/>
    <mergeCell ref="AE3:AE4"/>
    <mergeCell ref="AF3:AH4"/>
    <mergeCell ref="T4:AC4"/>
  </mergeCells>
  <phoneticPr fontId="2"/>
  <conditionalFormatting sqref="J67">
    <cfRule type="cellIs" dxfId="2" priority="1" operator="notEqual">
      <formula>"合計額一致"</formula>
    </cfRule>
  </conditionalFormatting>
  <dataValidations count="2">
    <dataValidation type="list" showInputMessage="1" showErrorMessage="1" sqref="K6:O6" xr:uid="{03588BC2-2563-462A-898E-A5D835E226FB}">
      <formula1>$R$2:$R$20</formula1>
    </dataValidation>
    <dataValidation type="list" showInputMessage="1" showErrorMessage="1" sqref="D11:E11" xr:uid="{B6936BFA-285E-42FB-B612-C2CBACA27C4D}">
      <formula1>$Q$2:$Q$17</formula1>
    </dataValidation>
  </dataValidations>
  <printOptions horizontalCentered="1"/>
  <pageMargins left="0.35433070866141736" right="0" top="0.35433070866141736" bottom="0.15748031496062992" header="0.31496062992125984" footer="0.31496062992125984"/>
  <pageSetup paperSize="9" scale="72" orientation="portrait" horizontalDpi="4294967293"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BC84"/>
  <sheetViews>
    <sheetView showGridLines="0" tabSelected="1" zoomScale="80" zoomScaleNormal="80" zoomScaleSheetLayoutView="90" workbookViewId="0">
      <selection activeCell="C19" sqref="C19:O19"/>
    </sheetView>
  </sheetViews>
  <sheetFormatPr defaultColWidth="9" defaultRowHeight="15"/>
  <cols>
    <col min="1" max="1" width="2.44140625" style="3" customWidth="1"/>
    <col min="2" max="2" width="11.44140625" style="3" customWidth="1"/>
    <col min="3" max="3" width="3.6640625" style="3" customWidth="1"/>
    <col min="4" max="4" width="11.21875" style="77" customWidth="1"/>
    <col min="5" max="6" width="12" style="77" customWidth="1"/>
    <col min="7" max="8" width="7.44140625" style="77" customWidth="1"/>
    <col min="9" max="9" width="7.33203125" style="77" customWidth="1"/>
    <col min="10" max="10" width="9.33203125" style="3" customWidth="1"/>
    <col min="11" max="11" width="8.21875" style="3" customWidth="1"/>
    <col min="12" max="12" width="8.6640625" style="3" customWidth="1"/>
    <col min="13" max="13" width="7.88671875" style="3" customWidth="1"/>
    <col min="14" max="14" width="8.6640625" style="3" customWidth="1"/>
    <col min="15" max="15" width="7.33203125" style="3" customWidth="1"/>
    <col min="16" max="16" width="3.77734375" style="3" customWidth="1"/>
    <col min="17" max="18" width="7.21875" style="3" customWidth="1"/>
    <col min="19" max="19" width="8.6640625" style="78" customWidth="1"/>
    <col min="20" max="20" width="9.44140625" style="3" customWidth="1"/>
    <col min="21" max="25" width="8.44140625" style="3" customWidth="1"/>
    <col min="26" max="26" width="7.77734375" style="3" customWidth="1"/>
    <col min="27" max="57" width="7.21875" style="3" customWidth="1"/>
    <col min="58" max="16384" width="9" style="3"/>
  </cols>
  <sheetData>
    <row r="1" spans="1:54" ht="19.95" customHeight="1" thickBot="1">
      <c r="A1" s="276" t="s">
        <v>404</v>
      </c>
      <c r="B1" s="88"/>
      <c r="C1" s="2"/>
      <c r="J1" s="3" t="s">
        <v>399</v>
      </c>
      <c r="Q1" s="334" t="s">
        <v>387</v>
      </c>
      <c r="R1" s="334" t="s">
        <v>444</v>
      </c>
      <c r="S1" s="78" t="s">
        <v>280</v>
      </c>
    </row>
    <row r="2" spans="1:54" ht="18" customHeight="1">
      <c r="B2" s="142"/>
      <c r="C2" s="142"/>
      <c r="D2" s="142"/>
      <c r="E2" s="142"/>
      <c r="F2" s="554" t="s">
        <v>406</v>
      </c>
      <c r="G2" s="554"/>
      <c r="H2" s="554"/>
      <c r="I2" s="143"/>
      <c r="J2" s="143" t="s">
        <v>407</v>
      </c>
      <c r="K2" s="143"/>
      <c r="L2" s="143"/>
      <c r="M2" s="143"/>
      <c r="N2" s="143"/>
      <c r="O2" s="143"/>
      <c r="Q2" s="335"/>
      <c r="R2" s="335"/>
      <c r="S2" s="327" t="s">
        <v>97</v>
      </c>
      <c r="T2" s="555" t="s">
        <v>388</v>
      </c>
      <c r="U2" s="555"/>
      <c r="V2" s="555"/>
      <c r="W2" s="555"/>
      <c r="X2" s="555"/>
      <c r="Y2" s="555"/>
      <c r="Z2" s="555"/>
      <c r="AA2" s="555"/>
      <c r="AB2" s="555"/>
      <c r="AC2" s="555"/>
      <c r="AE2" s="81" t="s">
        <v>278</v>
      </c>
      <c r="AF2" s="556" t="s">
        <v>288</v>
      </c>
      <c r="AG2" s="557"/>
      <c r="AH2" s="558"/>
    </row>
    <row r="3" spans="1:54" ht="18" customHeight="1">
      <c r="A3" s="4"/>
      <c r="B3" s="4"/>
      <c r="C3" s="4"/>
      <c r="D3" s="79"/>
      <c r="E3" s="79"/>
      <c r="F3" s="559" t="s">
        <v>405</v>
      </c>
      <c r="G3" s="560"/>
      <c r="H3" s="560"/>
      <c r="I3" s="144"/>
      <c r="J3" s="153" t="s">
        <v>408</v>
      </c>
      <c r="K3" s="2"/>
      <c r="L3" s="2"/>
      <c r="M3" s="2"/>
      <c r="N3" s="2"/>
      <c r="O3" s="2"/>
      <c r="Q3" s="334" t="s">
        <v>375</v>
      </c>
      <c r="R3" s="336" t="s">
        <v>445</v>
      </c>
      <c r="S3" s="328">
        <v>1</v>
      </c>
      <c r="T3" s="561" t="s">
        <v>433</v>
      </c>
      <c r="U3" s="562"/>
      <c r="V3" s="562"/>
      <c r="W3" s="562"/>
      <c r="X3" s="562"/>
      <c r="Y3" s="562"/>
      <c r="Z3" s="562"/>
      <c r="AA3" s="562"/>
      <c r="AB3" s="562"/>
      <c r="AC3" s="563"/>
      <c r="AE3" s="564" t="str">
        <f>IFERROR(VLOOKUP(K5,[4]申請区分表!F2:H48,3,0),"")</f>
        <v/>
      </c>
      <c r="AF3" s="566" t="str">
        <f>IFERROR(VLOOKUP(AE3,[4]申請区分表!J2:L6,3,0),"")</f>
        <v/>
      </c>
      <c r="AG3" s="567"/>
      <c r="AH3" s="568"/>
    </row>
    <row r="4" spans="1:54" ht="13.95" customHeight="1" thickBot="1">
      <c r="A4" s="2"/>
      <c r="B4" s="2"/>
      <c r="C4" s="2"/>
      <c r="Q4" s="334" t="s">
        <v>376</v>
      </c>
      <c r="R4" s="336" t="s">
        <v>446</v>
      </c>
      <c r="S4" s="328">
        <v>2</v>
      </c>
      <c r="T4" s="561" t="s">
        <v>434</v>
      </c>
      <c r="U4" s="562"/>
      <c r="V4" s="562"/>
      <c r="W4" s="562"/>
      <c r="X4" s="562"/>
      <c r="Y4" s="562"/>
      <c r="Z4" s="562"/>
      <c r="AA4" s="562"/>
      <c r="AB4" s="562"/>
      <c r="AC4" s="563"/>
      <c r="AE4" s="565"/>
      <c r="AF4" s="569"/>
      <c r="AG4" s="570"/>
      <c r="AH4" s="571"/>
    </row>
    <row r="5" spans="1:54" ht="15" customHeight="1">
      <c r="A5" s="80"/>
      <c r="B5" s="80"/>
      <c r="C5" s="80"/>
      <c r="I5" s="543" t="s">
        <v>409</v>
      </c>
      <c r="J5" s="544"/>
      <c r="K5" s="545" t="s">
        <v>293</v>
      </c>
      <c r="L5" s="545"/>
      <c r="M5" s="545"/>
      <c r="N5" s="545"/>
      <c r="O5" s="546"/>
      <c r="Q5" s="334" t="s">
        <v>377</v>
      </c>
      <c r="R5" s="336" t="s">
        <v>447</v>
      </c>
      <c r="S5" s="329">
        <v>3</v>
      </c>
      <c r="T5" s="547" t="s">
        <v>435</v>
      </c>
      <c r="U5" s="548"/>
      <c r="V5" s="548"/>
      <c r="W5" s="548"/>
      <c r="X5" s="548"/>
      <c r="Y5" s="548"/>
      <c r="Z5" s="548"/>
      <c r="AA5" s="548"/>
      <c r="AB5" s="548"/>
      <c r="AC5" s="549"/>
      <c r="AG5" s="77"/>
      <c r="AH5" s="77"/>
      <c r="AI5" s="77"/>
      <c r="AJ5" s="77"/>
      <c r="AK5" s="77"/>
      <c r="AL5" s="77"/>
      <c r="AM5" s="77"/>
      <c r="AN5" s="77"/>
      <c r="AO5" s="77"/>
      <c r="AP5" s="77"/>
      <c r="AQ5" s="77"/>
      <c r="AR5" s="77"/>
      <c r="AS5" s="77"/>
      <c r="AT5" s="77"/>
      <c r="AU5" s="77"/>
      <c r="AV5" s="77"/>
      <c r="AW5" s="77"/>
      <c r="AX5" s="77"/>
      <c r="AY5" s="77"/>
      <c r="AZ5" s="77"/>
      <c r="BA5" s="77"/>
      <c r="BB5" s="77"/>
    </row>
    <row r="6" spans="1:54" ht="13.5" customHeight="1">
      <c r="A6" s="80"/>
      <c r="B6" s="80"/>
      <c r="C6" s="80"/>
      <c r="I6" s="550" t="s">
        <v>411</v>
      </c>
      <c r="J6" s="551"/>
      <c r="K6" s="755"/>
      <c r="L6" s="755"/>
      <c r="M6" s="755"/>
      <c r="N6" s="755"/>
      <c r="O6" s="756"/>
      <c r="Q6" s="334" t="s">
        <v>374</v>
      </c>
      <c r="R6" s="336" t="s">
        <v>448</v>
      </c>
      <c r="S6" s="329">
        <v>4</v>
      </c>
      <c r="T6" s="547" t="s">
        <v>436</v>
      </c>
      <c r="U6" s="548"/>
      <c r="V6" s="548"/>
      <c r="W6" s="548"/>
      <c r="X6" s="548"/>
      <c r="Y6" s="548"/>
      <c r="Z6" s="548"/>
      <c r="AA6" s="548"/>
      <c r="AB6" s="548"/>
      <c r="AC6" s="549"/>
      <c r="AF6" s="77"/>
      <c r="AG6" s="77"/>
      <c r="AH6" s="77"/>
      <c r="AI6" s="77"/>
      <c r="AJ6" s="77"/>
      <c r="AK6" s="77"/>
      <c r="AL6" s="77"/>
      <c r="AM6" s="77"/>
      <c r="AN6" s="77"/>
      <c r="AO6" s="77"/>
      <c r="AP6" s="77"/>
      <c r="AQ6" s="77"/>
      <c r="AR6" s="77"/>
      <c r="AS6" s="77"/>
      <c r="AT6" s="77"/>
      <c r="AU6" s="77"/>
      <c r="AV6" s="77"/>
      <c r="AW6" s="77"/>
      <c r="AX6" s="77"/>
      <c r="AY6" s="77"/>
      <c r="AZ6" s="77"/>
      <c r="BA6" s="77"/>
      <c r="BB6" s="77"/>
    </row>
    <row r="7" spans="1:54" ht="13.95" customHeight="1" thickBot="1">
      <c r="A7" s="2"/>
      <c r="B7" s="2"/>
      <c r="C7" s="2"/>
      <c r="D7" s="2"/>
      <c r="I7" s="550" t="s">
        <v>412</v>
      </c>
      <c r="J7" s="551"/>
      <c r="K7" s="755"/>
      <c r="L7" s="755"/>
      <c r="M7" s="755"/>
      <c r="N7" s="755"/>
      <c r="O7" s="756"/>
      <c r="Q7" s="334" t="s">
        <v>378</v>
      </c>
      <c r="R7" s="336" t="s">
        <v>449</v>
      </c>
      <c r="S7" s="329">
        <v>5</v>
      </c>
      <c r="T7" s="547" t="s">
        <v>437</v>
      </c>
      <c r="U7" s="548"/>
      <c r="V7" s="548"/>
      <c r="W7" s="548"/>
      <c r="X7" s="548"/>
      <c r="Y7" s="548"/>
      <c r="Z7" s="548"/>
      <c r="AA7" s="548"/>
      <c r="AB7" s="548"/>
      <c r="AC7" s="549"/>
      <c r="AF7" s="77"/>
      <c r="AG7" s="77"/>
      <c r="AH7" s="77"/>
      <c r="AI7" s="77"/>
      <c r="AJ7" s="77"/>
      <c r="AK7" s="77"/>
      <c r="AL7" s="77"/>
      <c r="AM7" s="77"/>
      <c r="AN7" s="77"/>
      <c r="AO7" s="77"/>
      <c r="AP7" s="77"/>
      <c r="AQ7" s="77"/>
      <c r="AR7" s="77"/>
      <c r="AS7" s="77"/>
      <c r="AT7" s="77"/>
      <c r="AU7" s="77"/>
      <c r="AV7" s="77"/>
      <c r="AW7" s="77"/>
      <c r="AX7" s="77"/>
      <c r="AY7" s="77"/>
      <c r="AZ7" s="77"/>
      <c r="BA7" s="77"/>
      <c r="BB7" s="77"/>
    </row>
    <row r="8" spans="1:54" ht="13.2" customHeight="1" thickTop="1" thickBot="1">
      <c r="A8" s="572" t="s">
        <v>97</v>
      </c>
      <c r="B8" s="573"/>
      <c r="C8" s="574"/>
      <c r="D8" s="757"/>
      <c r="I8" s="580" t="s">
        <v>413</v>
      </c>
      <c r="J8" s="581"/>
      <c r="K8" s="759"/>
      <c r="L8" s="759"/>
      <c r="M8" s="759"/>
      <c r="N8" s="759"/>
      <c r="O8" s="760"/>
      <c r="Q8" s="334" t="s">
        <v>379</v>
      </c>
      <c r="R8" s="336" t="s">
        <v>450</v>
      </c>
      <c r="S8" s="329">
        <v>6</v>
      </c>
      <c r="T8" s="547" t="s">
        <v>438</v>
      </c>
      <c r="U8" s="548"/>
      <c r="V8" s="548"/>
      <c r="W8" s="548"/>
      <c r="X8" s="548"/>
      <c r="Y8" s="548"/>
      <c r="Z8" s="548"/>
      <c r="AA8" s="548"/>
      <c r="AB8" s="548"/>
      <c r="AC8" s="549"/>
      <c r="AF8" s="77"/>
    </row>
    <row r="9" spans="1:54" ht="13.2" customHeight="1" thickBot="1">
      <c r="A9" s="575"/>
      <c r="B9" s="576"/>
      <c r="C9" s="577"/>
      <c r="D9" s="758"/>
      <c r="E9" s="154"/>
      <c r="F9" s="82"/>
      <c r="G9" s="82"/>
      <c r="H9" s="82"/>
      <c r="I9" s="82"/>
      <c r="J9" s="154"/>
      <c r="K9" s="154"/>
      <c r="L9" s="154"/>
      <c r="M9" s="154"/>
      <c r="N9" s="154"/>
      <c r="O9" s="154"/>
      <c r="Q9" s="334" t="s">
        <v>426</v>
      </c>
      <c r="R9" s="336" t="s">
        <v>451</v>
      </c>
      <c r="S9" s="330">
        <v>7</v>
      </c>
      <c r="T9" s="584" t="s">
        <v>439</v>
      </c>
      <c r="U9" s="585"/>
      <c r="V9" s="585"/>
      <c r="W9" s="585"/>
      <c r="X9" s="585"/>
      <c r="Y9" s="585"/>
      <c r="Z9" s="585"/>
      <c r="AA9" s="585"/>
      <c r="AB9" s="585"/>
      <c r="AC9" s="586"/>
    </row>
    <row r="10" spans="1:54" ht="16.5" customHeight="1" thickBot="1">
      <c r="A10" s="601" t="s">
        <v>279</v>
      </c>
      <c r="B10" s="602"/>
      <c r="C10" s="603"/>
      <c r="D10" s="604" t="str">
        <f>IFERROR(VLOOKUP($D$8,$S$2:$AB$35,2,0),"")</f>
        <v/>
      </c>
      <c r="E10" s="604"/>
      <c r="F10" s="604"/>
      <c r="G10" s="604"/>
      <c r="H10" s="604"/>
      <c r="I10" s="604"/>
      <c r="J10" s="604"/>
      <c r="K10" s="604"/>
      <c r="L10" s="604"/>
      <c r="M10" s="604"/>
      <c r="N10" s="604"/>
      <c r="O10" s="605"/>
      <c r="Q10" s="334" t="s">
        <v>380</v>
      </c>
      <c r="R10" s="336" t="s">
        <v>452</v>
      </c>
      <c r="S10" s="330">
        <v>8</v>
      </c>
      <c r="T10" s="584" t="s">
        <v>440</v>
      </c>
      <c r="U10" s="585"/>
      <c r="V10" s="585"/>
      <c r="W10" s="585"/>
      <c r="X10" s="585"/>
      <c r="Y10" s="585"/>
      <c r="Z10" s="585"/>
      <c r="AA10" s="585"/>
      <c r="AB10" s="585"/>
      <c r="AC10" s="586"/>
    </row>
    <row r="11" spans="1:54" ht="16.5" customHeight="1" thickBot="1">
      <c r="A11" s="606" t="s">
        <v>78</v>
      </c>
      <c r="B11" s="607"/>
      <c r="C11" s="608"/>
      <c r="D11" s="770"/>
      <c r="E11" s="770"/>
      <c r="F11" s="767"/>
      <c r="G11" s="768"/>
      <c r="H11" s="768"/>
      <c r="I11" s="768"/>
      <c r="J11" s="768"/>
      <c r="K11" s="768"/>
      <c r="L11" s="768"/>
      <c r="M11" s="768"/>
      <c r="N11" s="768"/>
      <c r="O11" s="769"/>
      <c r="Q11" s="334" t="s">
        <v>386</v>
      </c>
      <c r="R11" s="336" t="s">
        <v>453</v>
      </c>
      <c r="S11" s="331">
        <v>9</v>
      </c>
      <c r="T11" s="613" t="s">
        <v>441</v>
      </c>
      <c r="U11" s="614"/>
      <c r="V11" s="614"/>
      <c r="W11" s="614"/>
      <c r="X11" s="614"/>
      <c r="Y11" s="614"/>
      <c r="Z11" s="614"/>
      <c r="AA11" s="614"/>
      <c r="AB11" s="614"/>
      <c r="AC11" s="615"/>
    </row>
    <row r="12" spans="1:54" ht="16.5" customHeight="1">
      <c r="A12" s="587" t="s">
        <v>281</v>
      </c>
      <c r="B12" s="588"/>
      <c r="C12" s="588"/>
      <c r="D12" s="588"/>
      <c r="E12" s="588"/>
      <c r="F12" s="588"/>
      <c r="G12" s="588"/>
      <c r="H12" s="588"/>
      <c r="I12" s="588"/>
      <c r="J12" s="588"/>
      <c r="K12" s="588"/>
      <c r="L12" s="588"/>
      <c r="M12" s="588"/>
      <c r="N12" s="588"/>
      <c r="O12" s="589"/>
      <c r="Q12" s="334" t="s">
        <v>381</v>
      </c>
      <c r="R12" s="336" t="s">
        <v>454</v>
      </c>
      <c r="S12" s="332">
        <v>10</v>
      </c>
      <c r="T12" s="590" t="s">
        <v>442</v>
      </c>
      <c r="U12" s="591"/>
      <c r="V12" s="591"/>
      <c r="W12" s="591"/>
      <c r="X12" s="591"/>
      <c r="Y12" s="591"/>
      <c r="Z12" s="591"/>
      <c r="AA12" s="591"/>
      <c r="AB12" s="591"/>
      <c r="AC12" s="592"/>
      <c r="AD12" s="110"/>
    </row>
    <row r="13" spans="1:54">
      <c r="A13" s="593" t="s">
        <v>292</v>
      </c>
      <c r="B13" s="594"/>
      <c r="C13" s="595" t="s">
        <v>293</v>
      </c>
      <c r="D13" s="595"/>
      <c r="E13" s="595"/>
      <c r="F13" s="595"/>
      <c r="G13" s="595"/>
      <c r="H13" s="595"/>
      <c r="I13" s="595"/>
      <c r="J13" s="595"/>
      <c r="K13" s="595"/>
      <c r="L13" s="595"/>
      <c r="M13" s="595"/>
      <c r="N13" s="595"/>
      <c r="O13" s="596"/>
      <c r="Q13" s="334" t="s">
        <v>382</v>
      </c>
      <c r="R13" s="336" t="s">
        <v>455</v>
      </c>
      <c r="S13" s="333">
        <v>11</v>
      </c>
      <c r="T13" s="597" t="s">
        <v>443</v>
      </c>
      <c r="U13" s="598"/>
      <c r="V13" s="598"/>
      <c r="W13" s="598"/>
      <c r="X13" s="598"/>
      <c r="Y13" s="598"/>
      <c r="Z13" s="598"/>
      <c r="AA13" s="598"/>
      <c r="AB13" s="598"/>
      <c r="AC13" s="599"/>
      <c r="AD13" s="110"/>
    </row>
    <row r="14" spans="1:54">
      <c r="A14" s="593" t="s">
        <v>282</v>
      </c>
      <c r="B14" s="594"/>
      <c r="C14" s="600" t="s">
        <v>410</v>
      </c>
      <c r="D14" s="600"/>
      <c r="E14" s="600"/>
      <c r="F14" s="600"/>
      <c r="G14" s="280"/>
      <c r="H14" s="280"/>
      <c r="I14" s="280"/>
      <c r="J14" s="155"/>
      <c r="K14" s="155"/>
      <c r="L14" s="155"/>
      <c r="M14" s="155"/>
      <c r="N14" s="155"/>
      <c r="O14" s="156"/>
      <c r="Q14" s="334" t="s">
        <v>383</v>
      </c>
      <c r="R14" s="336" t="s">
        <v>456</v>
      </c>
      <c r="S14" s="322"/>
      <c r="T14" s="323"/>
      <c r="U14" s="323"/>
      <c r="V14" s="323"/>
      <c r="W14" s="323"/>
      <c r="X14" s="323"/>
      <c r="Y14" s="323"/>
      <c r="Z14" s="323"/>
      <c r="AA14" s="323"/>
      <c r="AB14" s="323"/>
      <c r="AC14" s="323"/>
      <c r="AD14" s="110"/>
    </row>
    <row r="15" spans="1:54">
      <c r="A15" s="593" t="s">
        <v>289</v>
      </c>
      <c r="B15" s="594"/>
      <c r="C15" s="771"/>
      <c r="D15" s="771"/>
      <c r="E15" s="771"/>
      <c r="F15" s="157" t="s">
        <v>95</v>
      </c>
      <c r="G15" s="771"/>
      <c r="H15" s="771"/>
      <c r="I15" s="771"/>
      <c r="J15" s="158"/>
      <c r="K15" s="158"/>
      <c r="L15" s="158"/>
      <c r="M15" s="158"/>
      <c r="N15" s="158"/>
      <c r="O15" s="159"/>
      <c r="Q15" s="334" t="s">
        <v>384</v>
      </c>
      <c r="R15" s="336" t="s">
        <v>457</v>
      </c>
      <c r="T15" s="324"/>
      <c r="U15" s="324"/>
      <c r="V15" s="324"/>
      <c r="W15" s="324"/>
      <c r="X15" s="324"/>
      <c r="Y15" s="324"/>
      <c r="Z15" s="324"/>
      <c r="AA15" s="324"/>
      <c r="AB15" s="324"/>
      <c r="AC15" s="324"/>
      <c r="AD15" s="110"/>
    </row>
    <row r="16" spans="1:54" ht="13.2" customHeight="1">
      <c r="A16" s="616" t="s">
        <v>290</v>
      </c>
      <c r="B16" s="600"/>
      <c r="C16" s="774"/>
      <c r="D16" s="774"/>
      <c r="E16" s="774"/>
      <c r="F16" s="774"/>
      <c r="G16" s="774"/>
      <c r="H16" s="774"/>
      <c r="I16" s="774"/>
      <c r="J16" s="774"/>
      <c r="K16" s="774"/>
      <c r="L16" s="774"/>
      <c r="M16" s="774"/>
      <c r="N16" s="774"/>
      <c r="O16" s="775"/>
      <c r="Q16" s="334" t="s">
        <v>385</v>
      </c>
      <c r="R16" s="336" t="s">
        <v>458</v>
      </c>
      <c r="T16" s="324"/>
      <c r="U16" s="324"/>
      <c r="V16" s="324"/>
      <c r="W16" s="324"/>
      <c r="X16" s="324"/>
      <c r="Y16" s="324"/>
      <c r="Z16" s="324"/>
      <c r="AA16" s="324"/>
      <c r="AB16" s="324"/>
      <c r="AC16" s="324"/>
      <c r="AD16" s="110"/>
    </row>
    <row r="17" spans="1:54" ht="28.2" customHeight="1">
      <c r="A17" s="616" t="s">
        <v>291</v>
      </c>
      <c r="B17" s="600"/>
      <c r="C17" s="774"/>
      <c r="D17" s="774"/>
      <c r="E17" s="774"/>
      <c r="F17" s="774"/>
      <c r="G17" s="774"/>
      <c r="H17" s="774"/>
      <c r="I17" s="774"/>
      <c r="J17" s="774"/>
      <c r="K17" s="774"/>
      <c r="L17" s="774"/>
      <c r="M17" s="774"/>
      <c r="N17" s="774"/>
      <c r="O17" s="775"/>
      <c r="Q17" s="334" t="s">
        <v>424</v>
      </c>
      <c r="R17" s="337" t="s">
        <v>459</v>
      </c>
      <c r="T17" s="324"/>
      <c r="U17" s="324"/>
      <c r="V17" s="324"/>
      <c r="W17" s="324"/>
      <c r="X17" s="324"/>
      <c r="Y17" s="324"/>
      <c r="Z17" s="324"/>
      <c r="AA17" s="324"/>
      <c r="AB17" s="324"/>
      <c r="AC17" s="324"/>
      <c r="AD17" s="110"/>
    </row>
    <row r="18" spans="1:54" ht="15" customHeight="1">
      <c r="A18" s="616" t="s">
        <v>283</v>
      </c>
      <c r="B18" s="600"/>
      <c r="C18" s="774"/>
      <c r="D18" s="774"/>
      <c r="E18" s="774"/>
      <c r="F18" s="774"/>
      <c r="G18" s="774"/>
      <c r="H18" s="774"/>
      <c r="I18" s="774"/>
      <c r="J18" s="774"/>
      <c r="K18" s="774"/>
      <c r="L18" s="774"/>
      <c r="M18" s="774"/>
      <c r="N18" s="774"/>
      <c r="O18" s="775"/>
      <c r="Q18" s="75"/>
      <c r="R18" s="337" t="s">
        <v>460</v>
      </c>
      <c r="T18" s="324"/>
      <c r="U18" s="324"/>
      <c r="V18" s="324"/>
      <c r="W18" s="324"/>
      <c r="X18" s="324"/>
      <c r="Y18" s="324"/>
      <c r="Z18" s="324"/>
      <c r="AA18" s="324"/>
      <c r="AB18" s="324"/>
      <c r="AC18" s="324"/>
      <c r="AD18" s="110"/>
    </row>
    <row r="19" spans="1:54" ht="48.6" customHeight="1" thickBot="1">
      <c r="A19" s="619" t="s">
        <v>423</v>
      </c>
      <c r="B19" s="620"/>
      <c r="C19" s="772"/>
      <c r="D19" s="772"/>
      <c r="E19" s="772"/>
      <c r="F19" s="772"/>
      <c r="G19" s="772"/>
      <c r="H19" s="772"/>
      <c r="I19" s="772"/>
      <c r="J19" s="772"/>
      <c r="K19" s="772"/>
      <c r="L19" s="772"/>
      <c r="M19" s="772"/>
      <c r="N19" s="772"/>
      <c r="O19" s="773"/>
      <c r="Q19" s="75"/>
      <c r="R19" s="337" t="s">
        <v>461</v>
      </c>
      <c r="T19" s="324"/>
      <c r="U19" s="324"/>
      <c r="V19" s="324"/>
      <c r="W19" s="324"/>
      <c r="X19" s="324"/>
      <c r="Y19" s="324"/>
      <c r="Z19" s="324"/>
      <c r="AA19" s="324"/>
      <c r="AB19" s="324"/>
      <c r="AC19" s="324"/>
      <c r="AD19" s="6"/>
    </row>
    <row r="20" spans="1:54" ht="21.6" customHeight="1">
      <c r="A20" s="83"/>
      <c r="B20" s="83"/>
      <c r="C20" s="83"/>
      <c r="D20" s="84"/>
      <c r="E20" s="84"/>
      <c r="F20" s="84"/>
      <c r="G20" s="84"/>
      <c r="H20" s="84"/>
      <c r="I20" s="84"/>
      <c r="J20" s="83"/>
      <c r="K20" s="83"/>
      <c r="L20" s="83"/>
      <c r="M20" s="83"/>
      <c r="N20" s="83"/>
      <c r="O20" s="83"/>
      <c r="Q20" s="75"/>
      <c r="R20" s="337" t="s">
        <v>462</v>
      </c>
      <c r="T20" s="324"/>
      <c r="U20" s="324"/>
      <c r="V20" s="324"/>
      <c r="W20" s="324"/>
      <c r="X20" s="324"/>
      <c r="Y20" s="324"/>
      <c r="Z20" s="324"/>
      <c r="AA20" s="324"/>
      <c r="AB20" s="324"/>
      <c r="AC20" s="324"/>
      <c r="AD20" s="6"/>
    </row>
    <row r="21" spans="1:54" ht="14.25" customHeight="1" thickBot="1">
      <c r="A21" s="85" t="s">
        <v>8</v>
      </c>
      <c r="B21" s="85"/>
      <c r="C21" s="85"/>
      <c r="D21" s="86"/>
      <c r="E21" s="623" t="s">
        <v>6</v>
      </c>
      <c r="F21" s="623"/>
      <c r="G21" s="623"/>
      <c r="H21" s="623"/>
      <c r="I21" s="623"/>
      <c r="J21" s="623"/>
      <c r="K21" s="623"/>
      <c r="L21" s="623"/>
      <c r="M21" s="623"/>
      <c r="N21" s="623"/>
      <c r="O21" s="623"/>
      <c r="Q21" s="75"/>
      <c r="T21" s="324"/>
      <c r="U21" s="324"/>
      <c r="V21" s="324"/>
      <c r="W21" s="324"/>
      <c r="X21" s="324"/>
      <c r="Y21" s="324"/>
      <c r="Z21" s="324"/>
      <c r="AA21" s="324"/>
      <c r="AB21" s="324"/>
      <c r="AC21" s="324"/>
      <c r="AD21" s="6"/>
      <c r="AF21" s="85"/>
      <c r="AG21" s="85"/>
      <c r="AH21" s="85"/>
      <c r="AI21" s="85"/>
      <c r="AJ21" s="85"/>
      <c r="AK21" s="85"/>
      <c r="AL21" s="85"/>
      <c r="AM21" s="85"/>
      <c r="AN21" s="85"/>
      <c r="AO21" s="85"/>
      <c r="AP21" s="85"/>
      <c r="AQ21" s="85"/>
      <c r="AR21" s="85"/>
      <c r="AS21" s="85"/>
      <c r="AT21" s="85"/>
      <c r="AU21" s="85"/>
      <c r="AV21" s="85"/>
      <c r="AW21" s="85"/>
      <c r="AX21" s="85"/>
      <c r="AY21" s="85"/>
      <c r="AZ21" s="85"/>
      <c r="BA21" s="85"/>
    </row>
    <row r="22" spans="1:54" s="112" customFormat="1" ht="17.7" customHeight="1" thickBot="1">
      <c r="A22" s="624" t="s">
        <v>4</v>
      </c>
      <c r="B22" s="625"/>
      <c r="C22" s="626"/>
      <c r="D22" s="111" t="s">
        <v>284</v>
      </c>
      <c r="E22" s="627" t="s">
        <v>285</v>
      </c>
      <c r="F22" s="628"/>
      <c r="G22" s="628"/>
      <c r="H22" s="628"/>
      <c r="I22" s="628"/>
      <c r="J22" s="628"/>
      <c r="K22" s="628"/>
      <c r="L22" s="628"/>
      <c r="M22" s="628"/>
      <c r="N22" s="628"/>
      <c r="O22" s="629"/>
      <c r="Q22" s="75"/>
      <c r="R22" s="113"/>
      <c r="S22" s="78"/>
      <c r="T22" s="324"/>
      <c r="U22" s="324"/>
      <c r="V22" s="324"/>
      <c r="W22" s="324"/>
      <c r="X22" s="324"/>
      <c r="Y22" s="324"/>
      <c r="Z22" s="324"/>
      <c r="AA22" s="324"/>
      <c r="AB22" s="324"/>
      <c r="AC22" s="324"/>
      <c r="AD22" s="114"/>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row>
    <row r="23" spans="1:54" s="113" customFormat="1" ht="17.399999999999999" customHeight="1">
      <c r="A23" s="640" t="s">
        <v>402</v>
      </c>
      <c r="B23" s="641"/>
      <c r="C23" s="641"/>
      <c r="D23" s="286"/>
      <c r="E23" s="761"/>
      <c r="F23" s="762"/>
      <c r="G23" s="762"/>
      <c r="H23" s="762"/>
      <c r="I23" s="762"/>
      <c r="J23" s="762"/>
      <c r="K23" s="762"/>
      <c r="L23" s="762"/>
      <c r="M23" s="762"/>
      <c r="N23" s="762"/>
      <c r="O23" s="763"/>
      <c r="Q23" s="75"/>
      <c r="R23" s="112"/>
      <c r="S23" s="78"/>
      <c r="T23" s="324"/>
      <c r="U23" s="324"/>
      <c r="V23" s="324"/>
      <c r="W23" s="324"/>
      <c r="X23" s="324"/>
      <c r="Y23" s="324"/>
      <c r="Z23" s="324"/>
      <c r="AA23" s="324"/>
      <c r="AB23" s="324"/>
      <c r="AC23" s="324"/>
      <c r="AD23" s="114"/>
    </row>
    <row r="24" spans="1:54" s="113" customFormat="1" ht="17.7" customHeight="1">
      <c r="A24" s="631" t="s">
        <v>36</v>
      </c>
      <c r="B24" s="632"/>
      <c r="C24" s="632"/>
      <c r="D24" s="285"/>
      <c r="E24" s="761"/>
      <c r="F24" s="762"/>
      <c r="G24" s="762"/>
      <c r="H24" s="762"/>
      <c r="I24" s="762"/>
      <c r="J24" s="762"/>
      <c r="K24" s="762"/>
      <c r="L24" s="762"/>
      <c r="M24" s="762"/>
      <c r="N24" s="762"/>
      <c r="O24" s="763"/>
      <c r="Q24" s="75"/>
      <c r="S24" s="78"/>
      <c r="T24" s="324"/>
      <c r="U24" s="324"/>
      <c r="V24" s="324"/>
      <c r="W24" s="324"/>
      <c r="X24" s="324"/>
      <c r="Y24" s="324"/>
      <c r="Z24" s="324"/>
      <c r="AA24" s="324"/>
      <c r="AB24" s="324"/>
      <c r="AC24" s="324"/>
      <c r="AD24" s="114"/>
    </row>
    <row r="25" spans="1:54" s="113" customFormat="1" ht="17.7" customHeight="1">
      <c r="A25" s="631" t="s">
        <v>37</v>
      </c>
      <c r="B25" s="632"/>
      <c r="C25" s="632"/>
      <c r="D25" s="238"/>
      <c r="E25" s="761"/>
      <c r="F25" s="762"/>
      <c r="G25" s="762"/>
      <c r="H25" s="762"/>
      <c r="I25" s="762"/>
      <c r="J25" s="762"/>
      <c r="K25" s="762"/>
      <c r="L25" s="762"/>
      <c r="M25" s="762"/>
      <c r="N25" s="762"/>
      <c r="O25" s="763"/>
      <c r="Q25" s="75"/>
      <c r="S25" s="78"/>
      <c r="T25" s="324"/>
      <c r="U25" s="324"/>
      <c r="V25" s="324"/>
      <c r="W25" s="324"/>
      <c r="X25" s="324"/>
      <c r="Y25" s="324"/>
      <c r="Z25" s="324"/>
      <c r="AA25" s="324"/>
      <c r="AB25" s="324"/>
      <c r="AC25" s="324"/>
      <c r="AD25" s="114"/>
    </row>
    <row r="26" spans="1:54" s="113" customFormat="1" ht="17.7" customHeight="1">
      <c r="A26" s="631" t="s">
        <v>38</v>
      </c>
      <c r="B26" s="632"/>
      <c r="C26" s="632"/>
      <c r="D26" s="238"/>
      <c r="E26" s="761"/>
      <c r="F26" s="762"/>
      <c r="G26" s="762"/>
      <c r="H26" s="762"/>
      <c r="I26" s="762"/>
      <c r="J26" s="762"/>
      <c r="K26" s="762"/>
      <c r="L26" s="762"/>
      <c r="M26" s="762"/>
      <c r="N26" s="762"/>
      <c r="O26" s="763"/>
      <c r="Q26" s="75"/>
      <c r="S26" s="78"/>
      <c r="T26" s="325"/>
      <c r="U26" s="325"/>
      <c r="V26" s="325"/>
      <c r="W26" s="325"/>
      <c r="X26" s="325"/>
      <c r="Y26" s="325"/>
      <c r="Z26" s="325"/>
      <c r="AA26" s="325"/>
      <c r="AB26" s="325"/>
      <c r="AC26" s="325"/>
      <c r="AD26" s="114"/>
    </row>
    <row r="27" spans="1:54" s="113" customFormat="1" ht="17.7" customHeight="1" thickBot="1">
      <c r="A27" s="636" t="s">
        <v>39</v>
      </c>
      <c r="B27" s="637"/>
      <c r="C27" s="637"/>
      <c r="D27" s="238"/>
      <c r="E27" s="761"/>
      <c r="F27" s="762"/>
      <c r="G27" s="762"/>
      <c r="H27" s="762"/>
      <c r="I27" s="762"/>
      <c r="J27" s="762"/>
      <c r="K27" s="762"/>
      <c r="L27" s="762"/>
      <c r="M27" s="762"/>
      <c r="N27" s="762"/>
      <c r="O27" s="763"/>
      <c r="Q27" s="75"/>
      <c r="S27" s="78"/>
      <c r="T27" s="326"/>
      <c r="U27" s="326"/>
      <c r="V27" s="326"/>
      <c r="W27" s="326"/>
      <c r="X27" s="326"/>
      <c r="Y27" s="326"/>
      <c r="Z27" s="326"/>
      <c r="AA27" s="326"/>
      <c r="AB27" s="326"/>
      <c r="AC27" s="326"/>
      <c r="AD27" s="114"/>
    </row>
    <row r="28" spans="1:54" s="113" customFormat="1" ht="17.7" customHeight="1">
      <c r="A28" s="631" t="s">
        <v>40</v>
      </c>
      <c r="B28" s="632"/>
      <c r="C28" s="632"/>
      <c r="D28" s="161">
        <f>F28*I28</f>
        <v>0</v>
      </c>
      <c r="E28" s="240" t="s">
        <v>331</v>
      </c>
      <c r="F28" s="115"/>
      <c r="G28" s="638" t="s">
        <v>332</v>
      </c>
      <c r="H28" s="639"/>
      <c r="I28" s="115"/>
      <c r="J28" s="162"/>
      <c r="K28" s="162"/>
      <c r="L28" s="162"/>
      <c r="M28" s="162"/>
      <c r="N28" s="162"/>
      <c r="O28" s="163"/>
      <c r="Q28" s="736" t="s">
        <v>425</v>
      </c>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8"/>
    </row>
    <row r="29" spans="1:54" s="113" customFormat="1" ht="17.7" customHeight="1">
      <c r="A29" s="636" t="s">
        <v>41</v>
      </c>
      <c r="B29" s="637"/>
      <c r="C29" s="637"/>
      <c r="D29" s="161">
        <f>F29*(I29+K29)</f>
        <v>0</v>
      </c>
      <c r="E29" s="240" t="s">
        <v>328</v>
      </c>
      <c r="F29" s="116"/>
      <c r="G29" s="748" t="s">
        <v>330</v>
      </c>
      <c r="H29" s="749"/>
      <c r="I29" s="115"/>
      <c r="J29" s="141" t="s">
        <v>329</v>
      </c>
      <c r="K29" s="115"/>
      <c r="L29" s="295"/>
      <c r="M29" s="295"/>
      <c r="N29" s="295"/>
      <c r="O29" s="296"/>
      <c r="Q29" s="739"/>
      <c r="R29" s="740"/>
      <c r="S29" s="740"/>
      <c r="T29" s="740"/>
      <c r="U29" s="740"/>
      <c r="V29" s="740"/>
      <c r="W29" s="740"/>
      <c r="X29" s="740"/>
      <c r="Y29" s="740"/>
      <c r="Z29" s="740"/>
      <c r="AA29" s="740"/>
      <c r="AB29" s="740"/>
      <c r="AC29" s="740"/>
      <c r="AD29" s="740"/>
      <c r="AE29" s="740"/>
      <c r="AF29" s="740"/>
      <c r="AG29" s="740"/>
      <c r="AH29" s="740"/>
      <c r="AI29" s="740"/>
      <c r="AJ29" s="740"/>
      <c r="AK29" s="740"/>
      <c r="AL29" s="740"/>
      <c r="AM29" s="740"/>
      <c r="AN29" s="740"/>
      <c r="AO29" s="741"/>
    </row>
    <row r="30" spans="1:54" s="113" customFormat="1" ht="17.7" customHeight="1">
      <c r="A30" s="631" t="s">
        <v>42</v>
      </c>
      <c r="B30" s="632"/>
      <c r="C30" s="632"/>
      <c r="D30" s="238"/>
      <c r="E30" s="761"/>
      <c r="F30" s="762"/>
      <c r="G30" s="762"/>
      <c r="H30" s="762"/>
      <c r="I30" s="762"/>
      <c r="J30" s="762"/>
      <c r="K30" s="762"/>
      <c r="L30" s="762"/>
      <c r="M30" s="762"/>
      <c r="N30" s="762"/>
      <c r="O30" s="763"/>
      <c r="Q30" s="739"/>
      <c r="R30" s="740"/>
      <c r="S30" s="740"/>
      <c r="T30" s="740"/>
      <c r="U30" s="740"/>
      <c r="V30" s="740"/>
      <c r="W30" s="740"/>
      <c r="X30" s="740"/>
      <c r="Y30" s="740"/>
      <c r="Z30" s="740"/>
      <c r="AA30" s="740"/>
      <c r="AB30" s="740"/>
      <c r="AC30" s="740"/>
      <c r="AD30" s="740"/>
      <c r="AE30" s="740"/>
      <c r="AF30" s="740"/>
      <c r="AG30" s="740"/>
      <c r="AH30" s="740"/>
      <c r="AI30" s="740"/>
      <c r="AJ30" s="740"/>
      <c r="AK30" s="740"/>
      <c r="AL30" s="740"/>
      <c r="AM30" s="740"/>
      <c r="AN30" s="740"/>
      <c r="AO30" s="741"/>
    </row>
    <row r="31" spans="1:54" s="113" customFormat="1" ht="17.7" customHeight="1">
      <c r="A31" s="631" t="s">
        <v>43</v>
      </c>
      <c r="B31" s="632"/>
      <c r="C31" s="632"/>
      <c r="D31" s="238"/>
      <c r="E31" s="761"/>
      <c r="F31" s="762"/>
      <c r="G31" s="762"/>
      <c r="H31" s="762"/>
      <c r="I31" s="762"/>
      <c r="J31" s="762"/>
      <c r="K31" s="762"/>
      <c r="L31" s="762"/>
      <c r="M31" s="762"/>
      <c r="N31" s="762"/>
      <c r="O31" s="763"/>
      <c r="Q31" s="739"/>
      <c r="R31" s="740"/>
      <c r="S31" s="740"/>
      <c r="T31" s="740"/>
      <c r="U31" s="740"/>
      <c r="V31" s="740"/>
      <c r="W31" s="740"/>
      <c r="X31" s="740"/>
      <c r="Y31" s="740"/>
      <c r="Z31" s="740"/>
      <c r="AA31" s="740"/>
      <c r="AB31" s="740"/>
      <c r="AC31" s="740"/>
      <c r="AD31" s="740"/>
      <c r="AE31" s="740"/>
      <c r="AF31" s="740"/>
      <c r="AG31" s="740"/>
      <c r="AH31" s="740"/>
      <c r="AI31" s="740"/>
      <c r="AJ31" s="740"/>
      <c r="AK31" s="740"/>
      <c r="AL31" s="740"/>
      <c r="AM31" s="740"/>
      <c r="AN31" s="740"/>
      <c r="AO31" s="741"/>
    </row>
    <row r="32" spans="1:54" s="113" customFormat="1" ht="17.7" customHeight="1">
      <c r="A32" s="636" t="s">
        <v>44</v>
      </c>
      <c r="B32" s="637"/>
      <c r="C32" s="637"/>
      <c r="D32" s="238"/>
      <c r="E32" s="761"/>
      <c r="F32" s="762"/>
      <c r="G32" s="762"/>
      <c r="H32" s="762"/>
      <c r="I32" s="762"/>
      <c r="J32" s="762"/>
      <c r="K32" s="762"/>
      <c r="L32" s="762"/>
      <c r="M32" s="762"/>
      <c r="N32" s="762"/>
      <c r="O32" s="763"/>
      <c r="Q32" s="739"/>
      <c r="R32" s="740"/>
      <c r="S32" s="740"/>
      <c r="T32" s="740"/>
      <c r="U32" s="740"/>
      <c r="V32" s="740"/>
      <c r="W32" s="740"/>
      <c r="X32" s="740"/>
      <c r="Y32" s="740"/>
      <c r="Z32" s="740"/>
      <c r="AA32" s="740"/>
      <c r="AB32" s="740"/>
      <c r="AC32" s="740"/>
      <c r="AD32" s="740"/>
      <c r="AE32" s="740"/>
      <c r="AF32" s="740"/>
      <c r="AG32" s="740"/>
      <c r="AH32" s="740"/>
      <c r="AI32" s="740"/>
      <c r="AJ32" s="740"/>
      <c r="AK32" s="740"/>
      <c r="AL32" s="740"/>
      <c r="AM32" s="740"/>
      <c r="AN32" s="740"/>
      <c r="AO32" s="741"/>
    </row>
    <row r="33" spans="1:54" s="113" customFormat="1" ht="17.7" customHeight="1" thickBot="1">
      <c r="A33" s="654" t="s">
        <v>45</v>
      </c>
      <c r="B33" s="655"/>
      <c r="C33" s="655"/>
      <c r="D33" s="239"/>
      <c r="E33" s="764"/>
      <c r="F33" s="765"/>
      <c r="G33" s="765"/>
      <c r="H33" s="765"/>
      <c r="I33" s="765"/>
      <c r="J33" s="765"/>
      <c r="K33" s="765"/>
      <c r="L33" s="765"/>
      <c r="M33" s="765"/>
      <c r="N33" s="765"/>
      <c r="O33" s="766"/>
      <c r="Q33" s="739"/>
      <c r="R33" s="740"/>
      <c r="S33" s="740"/>
      <c r="T33" s="740"/>
      <c r="U33" s="740"/>
      <c r="V33" s="740"/>
      <c r="W33" s="740"/>
      <c r="X33" s="740"/>
      <c r="Y33" s="740"/>
      <c r="Z33" s="740"/>
      <c r="AA33" s="740"/>
      <c r="AB33" s="740"/>
      <c r="AC33" s="740"/>
      <c r="AD33" s="740"/>
      <c r="AE33" s="740"/>
      <c r="AF33" s="740"/>
      <c r="AG33" s="740"/>
      <c r="AH33" s="740"/>
      <c r="AI33" s="740"/>
      <c r="AJ33" s="740"/>
      <c r="AK33" s="740"/>
      <c r="AL33" s="740"/>
      <c r="AM33" s="740"/>
      <c r="AN33" s="740"/>
      <c r="AO33" s="741"/>
    </row>
    <row r="34" spans="1:54" s="113" customFormat="1" ht="17.7" customHeight="1" thickBot="1">
      <c r="A34" s="659" t="s">
        <v>0</v>
      </c>
      <c r="B34" s="659"/>
      <c r="C34" s="659"/>
      <c r="D34" s="297">
        <f>SUM(D23:D33)</f>
        <v>0</v>
      </c>
      <c r="E34" s="117"/>
      <c r="F34" s="117"/>
      <c r="G34" s="117"/>
      <c r="H34" s="117"/>
      <c r="I34" s="117"/>
      <c r="J34" s="118"/>
      <c r="K34" s="118"/>
      <c r="L34" s="118"/>
      <c r="M34" s="118"/>
      <c r="N34" s="118"/>
      <c r="O34" s="118"/>
      <c r="Q34" s="739"/>
      <c r="R34" s="740"/>
      <c r="S34" s="740"/>
      <c r="T34" s="740"/>
      <c r="U34" s="740"/>
      <c r="V34" s="740"/>
      <c r="W34" s="740"/>
      <c r="X34" s="740"/>
      <c r="Y34" s="740"/>
      <c r="Z34" s="740"/>
      <c r="AA34" s="740"/>
      <c r="AB34" s="740"/>
      <c r="AC34" s="740"/>
      <c r="AD34" s="740"/>
      <c r="AE34" s="740"/>
      <c r="AF34" s="740"/>
      <c r="AG34" s="740"/>
      <c r="AH34" s="740"/>
      <c r="AI34" s="740"/>
      <c r="AJ34" s="740"/>
      <c r="AK34" s="740"/>
      <c r="AL34" s="740"/>
      <c r="AM34" s="740"/>
      <c r="AN34" s="740"/>
      <c r="AO34" s="741"/>
    </row>
    <row r="35" spans="1:54" s="113" customFormat="1" ht="11.4" customHeight="1" thickBot="1">
      <c r="A35" s="119"/>
      <c r="B35" s="119"/>
      <c r="C35" s="119"/>
      <c r="D35" s="120"/>
      <c r="E35" s="121"/>
      <c r="F35" s="121"/>
      <c r="G35" s="121"/>
      <c r="H35" s="121"/>
      <c r="I35" s="121"/>
      <c r="Q35" s="742"/>
      <c r="R35" s="743"/>
      <c r="S35" s="743"/>
      <c r="T35" s="743"/>
      <c r="U35" s="743"/>
      <c r="V35" s="743"/>
      <c r="W35" s="743"/>
      <c r="X35" s="743"/>
      <c r="Y35" s="743"/>
      <c r="Z35" s="743"/>
      <c r="AA35" s="743"/>
      <c r="AB35" s="743"/>
      <c r="AC35" s="743"/>
      <c r="AD35" s="743"/>
      <c r="AE35" s="743"/>
      <c r="AF35" s="743"/>
      <c r="AG35" s="743"/>
      <c r="AH35" s="743"/>
      <c r="AI35" s="743"/>
      <c r="AJ35" s="743"/>
      <c r="AK35" s="743"/>
      <c r="AL35" s="743"/>
      <c r="AM35" s="743"/>
      <c r="AN35" s="743"/>
      <c r="AO35" s="744"/>
      <c r="AP35" s="114"/>
      <c r="AQ35" s="114"/>
      <c r="AR35" s="114"/>
      <c r="AS35" s="114"/>
      <c r="AT35" s="114"/>
      <c r="AU35" s="114"/>
      <c r="AV35" s="114"/>
      <c r="AW35" s="114"/>
      <c r="AX35" s="114"/>
      <c r="AY35" s="114"/>
      <c r="AZ35" s="114"/>
      <c r="BA35" s="114"/>
      <c r="BB35" s="114"/>
    </row>
    <row r="36" spans="1:54" s="114" customFormat="1" ht="19.2" customHeight="1" thickBot="1">
      <c r="A36" s="112" t="s">
        <v>25</v>
      </c>
      <c r="B36" s="118"/>
      <c r="C36" s="118"/>
      <c r="D36" s="122"/>
      <c r="E36" s="122"/>
      <c r="F36" s="122"/>
      <c r="G36" s="122"/>
      <c r="H36" s="122"/>
      <c r="I36" s="122"/>
      <c r="J36" s="113"/>
      <c r="K36" s="113"/>
      <c r="L36" s="113"/>
      <c r="M36" s="113"/>
      <c r="N36" s="113"/>
      <c r="O36" s="113"/>
      <c r="R36" s="113"/>
      <c r="S36" s="27"/>
      <c r="T36" s="164"/>
      <c r="U36" s="164"/>
      <c r="V36" s="164"/>
      <c r="W36" s="164"/>
      <c r="X36" s="164"/>
      <c r="Y36" s="164"/>
      <c r="Z36" s="164"/>
      <c r="AA36" s="375"/>
      <c r="AB36" s="164"/>
      <c r="AC36" s="164"/>
      <c r="AD36" s="113"/>
      <c r="AE36" s="113"/>
      <c r="AF36" s="113"/>
      <c r="AQ36" s="113"/>
      <c r="AR36" s="113"/>
      <c r="AS36" s="113"/>
      <c r="AT36" s="113"/>
      <c r="AU36" s="113"/>
      <c r="AV36" s="113"/>
      <c r="AW36" s="113"/>
      <c r="AX36" s="113"/>
      <c r="AY36" s="113"/>
      <c r="AZ36" s="113"/>
      <c r="BA36" s="113"/>
      <c r="BB36" s="113"/>
    </row>
    <row r="37" spans="1:54" s="113" customFormat="1" ht="17.7" customHeight="1" thickBot="1">
      <c r="A37" s="677" t="s">
        <v>4</v>
      </c>
      <c r="B37" s="678"/>
      <c r="C37" s="678"/>
      <c r="D37" s="299" t="s">
        <v>284</v>
      </c>
      <c r="E37" s="131" t="s">
        <v>32</v>
      </c>
      <c r="F37" s="132" t="s">
        <v>286</v>
      </c>
      <c r="G37" s="679" t="s">
        <v>285</v>
      </c>
      <c r="H37" s="680"/>
      <c r="I37" s="680"/>
      <c r="J37" s="680"/>
      <c r="K37" s="680"/>
      <c r="L37" s="680"/>
      <c r="M37" s="680"/>
      <c r="N37" s="680"/>
      <c r="O37" s="681"/>
      <c r="Q37" s="682" t="s">
        <v>344</v>
      </c>
      <c r="R37" s="683"/>
      <c r="S37" s="642" t="s">
        <v>501</v>
      </c>
      <c r="T37" s="643"/>
      <c r="U37" s="643"/>
      <c r="V37" s="643"/>
      <c r="W37" s="644"/>
      <c r="X37" s="645" t="s">
        <v>500</v>
      </c>
      <c r="Y37" s="646"/>
      <c r="Z37" s="646"/>
      <c r="AA37" s="646"/>
      <c r="AB37" s="646"/>
      <c r="AC37" s="646"/>
      <c r="AD37" s="646"/>
      <c r="AE37" s="646"/>
      <c r="AF37" s="647"/>
    </row>
    <row r="38" spans="1:54" s="113" customFormat="1" ht="17.7" customHeight="1">
      <c r="A38" s="648" t="s">
        <v>3</v>
      </c>
      <c r="B38" s="649"/>
      <c r="C38" s="649"/>
      <c r="D38" s="300" t="str">
        <f>IF(E38+F38=0,"",E38+F38)</f>
        <v/>
      </c>
      <c r="E38" s="165">
        <f>SUM(J39:O42)</f>
        <v>0</v>
      </c>
      <c r="F38" s="282"/>
      <c r="G38" s="650" t="s">
        <v>341</v>
      </c>
      <c r="H38" s="651"/>
      <c r="I38" s="527" t="s">
        <v>499</v>
      </c>
      <c r="J38" s="527" t="s">
        <v>334</v>
      </c>
      <c r="K38" s="528" t="s">
        <v>335</v>
      </c>
      <c r="L38" s="529" t="s">
        <v>340</v>
      </c>
      <c r="M38" s="528" t="s">
        <v>342</v>
      </c>
      <c r="N38" s="513" t="s">
        <v>431</v>
      </c>
      <c r="O38" s="514" t="s">
        <v>432</v>
      </c>
      <c r="Q38" s="652" t="s">
        <v>336</v>
      </c>
      <c r="R38" s="653"/>
      <c r="S38" s="388" t="s">
        <v>337</v>
      </c>
      <c r="T38" s="370" t="s">
        <v>499</v>
      </c>
      <c r="U38" s="370" t="s">
        <v>338</v>
      </c>
      <c r="V38" s="370" t="s">
        <v>339</v>
      </c>
      <c r="W38" s="371" t="s">
        <v>340</v>
      </c>
      <c r="X38" s="392" t="s">
        <v>496</v>
      </c>
      <c r="Y38" s="376"/>
      <c r="Z38" s="377"/>
      <c r="AA38" s="377"/>
      <c r="AB38" s="377"/>
      <c r="AC38" s="377"/>
      <c r="AD38" s="377"/>
      <c r="AE38" s="377"/>
      <c r="AF38" s="378"/>
    </row>
    <row r="39" spans="1:54" s="113" customFormat="1" ht="17.7" customHeight="1">
      <c r="A39" s="128"/>
      <c r="B39" s="129"/>
      <c r="C39" s="129"/>
      <c r="D39" s="301"/>
      <c r="E39" s="166"/>
      <c r="F39" s="283"/>
      <c r="G39" s="671">
        <f>Q39</f>
        <v>0</v>
      </c>
      <c r="H39" s="672"/>
      <c r="I39" s="496">
        <f t="shared" ref="I39:J42" si="0">T39</f>
        <v>0</v>
      </c>
      <c r="J39" s="497">
        <f t="shared" si="0"/>
        <v>0</v>
      </c>
      <c r="K39" s="436">
        <f>T39*V39</f>
        <v>0</v>
      </c>
      <c r="L39" s="436">
        <f>T39*W39</f>
        <v>0</v>
      </c>
      <c r="M39" s="436">
        <f>Y38*Y39+Z38*Z39+AA38*AA39+AB38*AB39+AC38*AC39+AD38*AD39+AE38*AE39+AF38*AF39</f>
        <v>0</v>
      </c>
      <c r="N39" s="498"/>
      <c r="O39" s="499"/>
      <c r="Q39" s="746"/>
      <c r="R39" s="751"/>
      <c r="S39" s="169">
        <f>(T39*V39)+(T39*W39)+U39</f>
        <v>0</v>
      </c>
      <c r="T39" s="243"/>
      <c r="U39" s="243"/>
      <c r="V39" s="243"/>
      <c r="W39" s="245"/>
      <c r="X39" s="396">
        <f>Y38*Y39+Z38*Z39+AA38*AA39+AB38*AB39+AC38*AC39+AD38*AD39+AE38*AE39+AF38*AF39</f>
        <v>0</v>
      </c>
      <c r="Y39" s="244"/>
      <c r="Z39" s="243"/>
      <c r="AA39" s="243"/>
      <c r="AB39" s="243"/>
      <c r="AC39" s="243"/>
      <c r="AD39" s="243"/>
      <c r="AE39" s="243"/>
      <c r="AF39" s="245"/>
    </row>
    <row r="40" spans="1:54" s="113" customFormat="1" ht="17.7" customHeight="1">
      <c r="A40" s="128"/>
      <c r="B40" s="129"/>
      <c r="C40" s="129"/>
      <c r="D40" s="301"/>
      <c r="E40" s="166"/>
      <c r="F40" s="283"/>
      <c r="G40" s="671">
        <f>Q40</f>
        <v>0</v>
      </c>
      <c r="H40" s="672"/>
      <c r="I40" s="496">
        <f t="shared" si="0"/>
        <v>0</v>
      </c>
      <c r="J40" s="497">
        <f t="shared" si="0"/>
        <v>0</v>
      </c>
      <c r="K40" s="436">
        <f>T40*V40</f>
        <v>0</v>
      </c>
      <c r="L40" s="436">
        <f>T40*W40</f>
        <v>0</v>
      </c>
      <c r="M40" s="436">
        <f>Y38*Y40+Z38*Z40+AA38*AA40+AB38*AB40+AC38*AC40+AD38*AD40+AE38*AE40+AF38*AF40</f>
        <v>0</v>
      </c>
      <c r="N40" s="498"/>
      <c r="O40" s="499"/>
      <c r="Q40" s="746"/>
      <c r="R40" s="751"/>
      <c r="S40" s="169">
        <f t="shared" ref="S40:S42" si="1">(T40*V40)+(T40*W40)+U40</f>
        <v>0</v>
      </c>
      <c r="T40" s="243"/>
      <c r="U40" s="243"/>
      <c r="V40" s="243"/>
      <c r="W40" s="245"/>
      <c r="X40" s="396">
        <f>Y38*Y40+Z38*Z40+AA38*AA40+AB38*AB40+AC38*AC40+AD38*AD40+AE38*AE40+AF38*AF40</f>
        <v>0</v>
      </c>
      <c r="Y40" s="244"/>
      <c r="Z40" s="243"/>
      <c r="AA40" s="243"/>
      <c r="AB40" s="243"/>
      <c r="AC40" s="243"/>
      <c r="AD40" s="243"/>
      <c r="AE40" s="243"/>
      <c r="AF40" s="245"/>
    </row>
    <row r="41" spans="1:54" s="113" customFormat="1" ht="17.7" customHeight="1">
      <c r="A41" s="128"/>
      <c r="B41" s="129"/>
      <c r="C41" s="129"/>
      <c r="D41" s="301"/>
      <c r="E41" s="166"/>
      <c r="F41" s="283"/>
      <c r="G41" s="675">
        <f>Q41</f>
        <v>0</v>
      </c>
      <c r="H41" s="676"/>
      <c r="I41" s="500">
        <f t="shared" si="0"/>
        <v>0</v>
      </c>
      <c r="J41" s="501">
        <f t="shared" si="0"/>
        <v>0</v>
      </c>
      <c r="K41" s="502">
        <f>T41*V41</f>
        <v>0</v>
      </c>
      <c r="L41" s="502">
        <f>T41*W41</f>
        <v>0</v>
      </c>
      <c r="M41" s="502">
        <f>Y38*Y41+Z38*Z41+AA38*AA41+AB38*AB41+AC38*AC41+AD38*AD41+AE38*AE41+AF38*AF41</f>
        <v>0</v>
      </c>
      <c r="N41" s="503"/>
      <c r="O41" s="504"/>
      <c r="Q41" s="746"/>
      <c r="R41" s="751"/>
      <c r="S41" s="169">
        <f t="shared" si="1"/>
        <v>0</v>
      </c>
      <c r="T41" s="243"/>
      <c r="U41" s="243"/>
      <c r="V41" s="243"/>
      <c r="W41" s="245"/>
      <c r="X41" s="396">
        <f>Y38*Y41+Z38*Z41+AA38*AA41+AB38*AB41+AC38*AC41+AD38*AD41+AE38*AE41+AF38*AF41</f>
        <v>0</v>
      </c>
      <c r="Y41" s="372"/>
      <c r="Z41" s="373"/>
      <c r="AA41" s="373"/>
      <c r="AB41" s="373"/>
      <c r="AC41" s="373"/>
      <c r="AD41" s="373"/>
      <c r="AE41" s="373"/>
      <c r="AF41" s="368"/>
    </row>
    <row r="42" spans="1:54" s="113" customFormat="1" ht="17.7" customHeight="1" thickBot="1">
      <c r="A42" s="128"/>
      <c r="B42" s="129"/>
      <c r="C42" s="129"/>
      <c r="D42" s="301"/>
      <c r="E42" s="166"/>
      <c r="F42" s="283"/>
      <c r="G42" s="675">
        <f>Q42</f>
        <v>0</v>
      </c>
      <c r="H42" s="676"/>
      <c r="I42" s="500">
        <f t="shared" si="0"/>
        <v>0</v>
      </c>
      <c r="J42" s="501">
        <f t="shared" si="0"/>
        <v>0</v>
      </c>
      <c r="K42" s="502">
        <f>T42*V42</f>
        <v>0</v>
      </c>
      <c r="L42" s="502">
        <f>T42*W42</f>
        <v>0</v>
      </c>
      <c r="M42" s="502">
        <f>Y38*Y42+Z38*Z42+AA38*AA42+AB38*AB42+AC38*AC42+AD38*AD42+AE38*AE42+AF38*AF42</f>
        <v>0</v>
      </c>
      <c r="N42" s="503"/>
      <c r="O42" s="504"/>
      <c r="Q42" s="752"/>
      <c r="R42" s="753"/>
      <c r="S42" s="171">
        <f t="shared" si="1"/>
        <v>0</v>
      </c>
      <c r="T42" s="247"/>
      <c r="U42" s="247"/>
      <c r="V42" s="247"/>
      <c r="W42" s="248"/>
      <c r="X42" s="400">
        <f>Y38*Y42+Z38*Z42+AA38*AA42+AB38*AB42+AC38*AC42+AD38*AD42+AE38*AE42+AF38*AF42</f>
        <v>0</v>
      </c>
      <c r="Y42" s="246"/>
      <c r="Z42" s="247"/>
      <c r="AA42" s="247"/>
      <c r="AB42" s="247"/>
      <c r="AC42" s="247"/>
      <c r="AD42" s="247"/>
      <c r="AE42" s="247"/>
      <c r="AF42" s="248"/>
    </row>
    <row r="43" spans="1:54" s="113" customFormat="1" ht="17.7" customHeight="1" thickBot="1">
      <c r="A43" s="130"/>
      <c r="B43" s="133"/>
      <c r="C43" s="133"/>
      <c r="D43" s="302"/>
      <c r="E43" s="167"/>
      <c r="F43" s="284"/>
      <c r="G43" s="692" t="s">
        <v>507</v>
      </c>
      <c r="H43" s="693"/>
      <c r="I43" s="505">
        <f t="shared" ref="I43:O43" si="2">SUM(I39:I42)</f>
        <v>0</v>
      </c>
      <c r="J43" s="506">
        <f t="shared" si="2"/>
        <v>0</v>
      </c>
      <c r="K43" s="507">
        <f t="shared" si="2"/>
        <v>0</v>
      </c>
      <c r="L43" s="507">
        <f t="shared" si="2"/>
        <v>0</v>
      </c>
      <c r="M43" s="507">
        <f t="shared" si="2"/>
        <v>0</v>
      </c>
      <c r="N43" s="508">
        <f t="shared" si="2"/>
        <v>0</v>
      </c>
      <c r="O43" s="509">
        <f t="shared" si="2"/>
        <v>0</v>
      </c>
      <c r="Q43" s="118"/>
      <c r="R43" s="118"/>
      <c r="S43" s="401">
        <f>SUM(S39:S42)</f>
        <v>0</v>
      </c>
      <c r="T43" s="435"/>
      <c r="U43" s="435"/>
      <c r="V43" s="435"/>
      <c r="W43" s="435"/>
      <c r="X43" s="402">
        <f>SUM(X39:X42)</f>
        <v>0</v>
      </c>
    </row>
    <row r="44" spans="1:54" s="113" customFormat="1" ht="17.7" customHeight="1">
      <c r="A44" s="648" t="s">
        <v>2</v>
      </c>
      <c r="B44" s="649"/>
      <c r="C44" s="649"/>
      <c r="D44" s="300" t="str">
        <f t="shared" ref="D44:D66" si="3">IF(E44+F44=0,"",E44+F44)</f>
        <v/>
      </c>
      <c r="E44" s="165">
        <f>SUM(I45:O48)</f>
        <v>0</v>
      </c>
      <c r="F44" s="282"/>
      <c r="G44" s="526" t="s">
        <v>369</v>
      </c>
      <c r="H44" s="527" t="str">
        <f>T47</f>
        <v>稼働人数</v>
      </c>
      <c r="I44" s="528" t="s">
        <v>335</v>
      </c>
      <c r="J44" s="528" t="s">
        <v>370</v>
      </c>
      <c r="K44" s="528" t="s">
        <v>355</v>
      </c>
      <c r="L44" s="529" t="s">
        <v>351</v>
      </c>
      <c r="M44" s="528" t="s">
        <v>354</v>
      </c>
      <c r="N44" s="528" t="s">
        <v>352</v>
      </c>
      <c r="O44" s="530" t="s">
        <v>353</v>
      </c>
      <c r="Q44" s="694" t="s">
        <v>394</v>
      </c>
      <c r="R44" s="694"/>
      <c r="S44" s="403">
        <f>SUM(S43,X43)</f>
        <v>0</v>
      </c>
      <c r="T44" s="118"/>
      <c r="U44" s="118"/>
      <c r="V44" s="118"/>
      <c r="W44" s="118"/>
      <c r="X44" s="118"/>
    </row>
    <row r="45" spans="1:54" s="113" customFormat="1" ht="17.7" customHeight="1" thickBot="1">
      <c r="A45" s="128"/>
      <c r="B45" s="129"/>
      <c r="C45" s="129"/>
      <c r="D45" s="301"/>
      <c r="E45" s="166"/>
      <c r="F45" s="283"/>
      <c r="G45" s="515" t="str">
        <f>Q48</f>
        <v>大会1日目</v>
      </c>
      <c r="H45" s="496">
        <f>T48</f>
        <v>0</v>
      </c>
      <c r="I45" s="497">
        <f>T48*U48</f>
        <v>0</v>
      </c>
      <c r="J45" s="497">
        <f>10000*V48</f>
        <v>0</v>
      </c>
      <c r="K45" s="436">
        <f>W48</f>
        <v>0</v>
      </c>
      <c r="L45" s="436">
        <f>S55</f>
        <v>0</v>
      </c>
      <c r="M45" s="436">
        <f>AC62</f>
        <v>0</v>
      </c>
      <c r="N45" s="436">
        <f>AE62</f>
        <v>0</v>
      </c>
      <c r="O45" s="510">
        <f>AJ62</f>
        <v>0</v>
      </c>
    </row>
    <row r="46" spans="1:54" s="113" customFormat="1" ht="17.7" customHeight="1" thickBot="1">
      <c r="A46" s="128"/>
      <c r="B46" s="129"/>
      <c r="C46" s="129"/>
      <c r="D46" s="301"/>
      <c r="E46" s="166"/>
      <c r="F46" s="283"/>
      <c r="G46" s="515" t="str">
        <f>Q49</f>
        <v>大会2日目</v>
      </c>
      <c r="H46" s="496">
        <f>T49</f>
        <v>0</v>
      </c>
      <c r="I46" s="497">
        <f>T49*U49</f>
        <v>0</v>
      </c>
      <c r="J46" s="497">
        <f>10000*V49</f>
        <v>0</v>
      </c>
      <c r="K46" s="436">
        <f>W49</f>
        <v>0</v>
      </c>
      <c r="L46" s="436">
        <f>S56</f>
        <v>0</v>
      </c>
      <c r="M46" s="436">
        <f>AC63</f>
        <v>0</v>
      </c>
      <c r="N46" s="436">
        <f>AE63</f>
        <v>0</v>
      </c>
      <c r="O46" s="510">
        <f>AJ63</f>
        <v>0</v>
      </c>
      <c r="Q46" s="695" t="s">
        <v>343</v>
      </c>
      <c r="R46" s="696"/>
      <c r="S46" s="642" t="s">
        <v>495</v>
      </c>
      <c r="T46" s="643"/>
      <c r="U46" s="643"/>
      <c r="V46" s="644"/>
      <c r="W46" s="645" t="s">
        <v>497</v>
      </c>
      <c r="X46" s="646"/>
      <c r="Y46" s="646"/>
      <c r="Z46" s="646"/>
      <c r="AA46" s="646"/>
      <c r="AB46" s="646"/>
      <c r="AC46" s="646"/>
      <c r="AD46" s="646"/>
      <c r="AE46" s="646"/>
      <c r="AF46" s="646"/>
      <c r="AG46" s="646"/>
      <c r="AH46" s="646"/>
      <c r="AI46" s="646"/>
      <c r="AJ46" s="646"/>
      <c r="AK46" s="646"/>
      <c r="AL46" s="646"/>
      <c r="AM46" s="646"/>
      <c r="AN46" s="646"/>
      <c r="AO46" s="647"/>
    </row>
    <row r="47" spans="1:54" s="113" customFormat="1" ht="17.7" customHeight="1">
      <c r="A47" s="128"/>
      <c r="B47" s="129"/>
      <c r="C47" s="129"/>
      <c r="D47" s="301"/>
      <c r="E47" s="166"/>
      <c r="F47" s="283"/>
      <c r="G47" s="515">
        <f>Q50</f>
        <v>0</v>
      </c>
      <c r="H47" s="496">
        <f>T50</f>
        <v>0</v>
      </c>
      <c r="I47" s="497">
        <f>T50*U50</f>
        <v>0</v>
      </c>
      <c r="J47" s="497">
        <f>10000*V50</f>
        <v>0</v>
      </c>
      <c r="K47" s="436">
        <f>W50</f>
        <v>0</v>
      </c>
      <c r="L47" s="436">
        <f>S57</f>
        <v>0</v>
      </c>
      <c r="M47" s="436">
        <f>AC64</f>
        <v>0</v>
      </c>
      <c r="N47" s="436">
        <f>AE64</f>
        <v>0</v>
      </c>
      <c r="O47" s="510">
        <f>AJ64</f>
        <v>0</v>
      </c>
      <c r="Q47" s="684" t="s">
        <v>371</v>
      </c>
      <c r="R47" s="685"/>
      <c r="S47" s="446" t="s">
        <v>337</v>
      </c>
      <c r="T47" s="379" t="s">
        <v>498</v>
      </c>
      <c r="U47" s="380" t="s">
        <v>339</v>
      </c>
      <c r="V47" s="381" t="s">
        <v>346</v>
      </c>
      <c r="W47" s="446" t="s">
        <v>337</v>
      </c>
      <c r="X47" s="382"/>
      <c r="Y47" s="383"/>
      <c r="Z47" s="383"/>
      <c r="AA47" s="383"/>
      <c r="AB47" s="383"/>
      <c r="AC47" s="383"/>
      <c r="AD47" s="383"/>
      <c r="AE47" s="384"/>
      <c r="AF47" s="385"/>
      <c r="AG47" s="385"/>
      <c r="AH47" s="385"/>
      <c r="AI47" s="385"/>
      <c r="AJ47" s="385"/>
      <c r="AK47" s="385"/>
      <c r="AL47" s="385"/>
      <c r="AM47" s="385"/>
      <c r="AN47" s="386"/>
      <c r="AO47" s="387"/>
    </row>
    <row r="48" spans="1:54" s="113" customFormat="1" ht="17.7" customHeight="1" thickBot="1">
      <c r="A48" s="128"/>
      <c r="B48" s="129"/>
      <c r="C48" s="129"/>
      <c r="D48" s="301"/>
      <c r="E48" s="166"/>
      <c r="F48" s="283"/>
      <c r="G48" s="516">
        <f>Q51</f>
        <v>0</v>
      </c>
      <c r="H48" s="500">
        <f>T51</f>
        <v>0</v>
      </c>
      <c r="I48" s="501">
        <f>T51*U51</f>
        <v>0</v>
      </c>
      <c r="J48" s="501">
        <f>10000*V51</f>
        <v>0</v>
      </c>
      <c r="K48" s="502">
        <f>W51</f>
        <v>0</v>
      </c>
      <c r="L48" s="502">
        <f>S58</f>
        <v>0</v>
      </c>
      <c r="M48" s="502">
        <f>AC65</f>
        <v>0</v>
      </c>
      <c r="N48" s="502">
        <f>AE65</f>
        <v>0</v>
      </c>
      <c r="O48" s="511">
        <f>AJ65</f>
        <v>0</v>
      </c>
      <c r="Q48" s="746" t="s">
        <v>521</v>
      </c>
      <c r="R48" s="747"/>
      <c r="S48" s="168">
        <f>(T48*U48)+(V48*10000)</f>
        <v>0</v>
      </c>
      <c r="T48" s="244"/>
      <c r="U48" s="243"/>
      <c r="V48" s="245"/>
      <c r="W48" s="168">
        <f>X47*X48+Y47*Y48+Z47*Z48+AA47*AA48+AB47*AB48+AC47*AC48+AD47*AD48+AE47*AE48+AF47*AF48+AG47*AG48+AH47*AH48+AI47*AI48+AJ47*AJ48+AK47*AK48+AL47*AL48+AM47*AM48+AN47*AN48+AO47*AO48</f>
        <v>0</v>
      </c>
      <c r="X48" s="306"/>
      <c r="Y48" s="307"/>
      <c r="Z48" s="307"/>
      <c r="AA48" s="307"/>
      <c r="AB48" s="307"/>
      <c r="AC48" s="307"/>
      <c r="AD48" s="307"/>
      <c r="AE48" s="308"/>
      <c r="AF48" s="312"/>
      <c r="AG48" s="312"/>
      <c r="AH48" s="312"/>
      <c r="AI48" s="312"/>
      <c r="AJ48" s="312"/>
      <c r="AK48" s="312"/>
      <c r="AL48" s="312"/>
      <c r="AM48" s="312"/>
      <c r="AN48" s="313"/>
      <c r="AO48" s="314"/>
    </row>
    <row r="49" spans="1:55" s="113" customFormat="1" ht="17.7" customHeight="1" thickBot="1">
      <c r="A49" s="130"/>
      <c r="B49" s="133"/>
      <c r="C49" s="133"/>
      <c r="D49" s="302"/>
      <c r="E49" s="167"/>
      <c r="F49" s="284"/>
      <c r="G49" s="517" t="s">
        <v>496</v>
      </c>
      <c r="H49" s="505">
        <f t="shared" ref="H49:O49" si="4">SUM(H45:H48)</f>
        <v>0</v>
      </c>
      <c r="I49" s="506">
        <f t="shared" si="4"/>
        <v>0</v>
      </c>
      <c r="J49" s="506">
        <f t="shared" si="4"/>
        <v>0</v>
      </c>
      <c r="K49" s="507">
        <f t="shared" si="4"/>
        <v>0</v>
      </c>
      <c r="L49" s="507">
        <f t="shared" si="4"/>
        <v>0</v>
      </c>
      <c r="M49" s="507">
        <f t="shared" si="4"/>
        <v>0</v>
      </c>
      <c r="N49" s="507">
        <f t="shared" si="4"/>
        <v>0</v>
      </c>
      <c r="O49" s="512">
        <f t="shared" si="4"/>
        <v>0</v>
      </c>
      <c r="Q49" s="746" t="s">
        <v>522</v>
      </c>
      <c r="R49" s="747"/>
      <c r="S49" s="168">
        <f>(T49*U49)+(V49*10000)</f>
        <v>0</v>
      </c>
      <c r="T49" s="244"/>
      <c r="U49" s="243"/>
      <c r="V49" s="245"/>
      <c r="W49" s="168">
        <f>X47*X49+Y47*Y49+Z47*Z49+AA47*AA49+AB47*AB49+AC47*AC49+AD47*AD49+AE47*AE49+AF47*AF49+AG47*AG49+AH47*AH49+AI47*AI49+AJ47*AJ49+AK47*AK49+AL47*AL49+AM47*AM49+AN47*AN49+AO47*AO49</f>
        <v>0</v>
      </c>
      <c r="X49" s="306"/>
      <c r="Y49" s="307"/>
      <c r="Z49" s="307"/>
      <c r="AA49" s="307"/>
      <c r="AB49" s="307"/>
      <c r="AC49" s="307"/>
      <c r="AD49" s="307"/>
      <c r="AE49" s="308"/>
      <c r="AF49" s="312"/>
      <c r="AG49" s="312"/>
      <c r="AH49" s="312"/>
      <c r="AI49" s="312"/>
      <c r="AJ49" s="312"/>
      <c r="AK49" s="312"/>
      <c r="AL49" s="312"/>
      <c r="AM49" s="312"/>
      <c r="AN49" s="313"/>
      <c r="AO49" s="314"/>
    </row>
    <row r="50" spans="1:55" s="113" customFormat="1" ht="17.7" customHeight="1" thickBot="1">
      <c r="A50" s="687" t="s">
        <v>1</v>
      </c>
      <c r="B50" s="688"/>
      <c r="C50" s="688"/>
      <c r="D50" s="303" t="str">
        <f t="shared" si="3"/>
        <v/>
      </c>
      <c r="E50" s="170">
        <f>I50+K50+M50+O50</f>
        <v>0</v>
      </c>
      <c r="F50" s="293"/>
      <c r="G50" s="745"/>
      <c r="H50" s="745"/>
      <c r="I50" s="518"/>
      <c r="J50" s="519"/>
      <c r="K50" s="518"/>
      <c r="L50" s="519"/>
      <c r="M50" s="518"/>
      <c r="N50" s="519"/>
      <c r="O50" s="134"/>
      <c r="Q50" s="746"/>
      <c r="R50" s="747"/>
      <c r="S50" s="168">
        <f t="shared" ref="S50:S51" si="5">(T50*U50)+(V50*10000)</f>
        <v>0</v>
      </c>
      <c r="T50" s="244"/>
      <c r="U50" s="243"/>
      <c r="V50" s="245"/>
      <c r="W50" s="168">
        <f>X47*X50+Y47*Y50+Z47*Z50+AA47*AA50+AB47*AB50+AC47*AC50+AD47*AD50+AE47*AE50+AF47*AF50+AG47*AG50+AH47*AH50+AI47*AI50+AJ47*AJ50+AK47*AK50+AL47*AL50+AM47*AM50+AN47*AN50+AO47*AO50</f>
        <v>0</v>
      </c>
      <c r="X50" s="306"/>
      <c r="Y50" s="307"/>
      <c r="Z50" s="307"/>
      <c r="AA50" s="307"/>
      <c r="AB50" s="307"/>
      <c r="AC50" s="307"/>
      <c r="AD50" s="307"/>
      <c r="AE50" s="308"/>
      <c r="AF50" s="312"/>
      <c r="AG50" s="312"/>
      <c r="AH50" s="312"/>
      <c r="AI50" s="312"/>
      <c r="AJ50" s="312"/>
      <c r="AK50" s="312"/>
      <c r="AL50" s="312"/>
      <c r="AM50" s="312"/>
      <c r="AN50" s="313"/>
      <c r="AO50" s="314"/>
    </row>
    <row r="51" spans="1:55" s="113" customFormat="1" ht="17.7" customHeight="1" thickBot="1">
      <c r="A51" s="648" t="s">
        <v>71</v>
      </c>
      <c r="B51" s="649"/>
      <c r="C51" s="649"/>
      <c r="D51" s="300" t="str">
        <f t="shared" si="3"/>
        <v/>
      </c>
      <c r="E51" s="165">
        <f>I51+K51+M51+O51+I52+K52+M52+O52</f>
        <v>0</v>
      </c>
      <c r="F51" s="282"/>
      <c r="G51" s="750"/>
      <c r="H51" s="750"/>
      <c r="I51" s="520"/>
      <c r="J51" s="442"/>
      <c r="K51" s="520"/>
      <c r="L51" s="442"/>
      <c r="M51" s="520"/>
      <c r="N51" s="442"/>
      <c r="O51" s="135"/>
      <c r="Q51" s="752"/>
      <c r="R51" s="777"/>
      <c r="S51" s="250">
        <f t="shared" si="5"/>
        <v>0</v>
      </c>
      <c r="T51" s="246"/>
      <c r="U51" s="247"/>
      <c r="V51" s="248"/>
      <c r="W51" s="175">
        <f>X47*X51+Y47*Y51+Z47*Z51+AA47*AA51+AB47*AB51+AC47*AC51+AD47*AD51+AE47*AE51+AF47*AF51+AG47*AG51+AH47*AH51+AI47*AI51+AJ47*AJ51+AK47*AK51+AL47*AL51+AM47*AM51+AN47*AN51+AO47*AO51</f>
        <v>0</v>
      </c>
      <c r="X51" s="309"/>
      <c r="Y51" s="310"/>
      <c r="Z51" s="310"/>
      <c r="AA51" s="310"/>
      <c r="AB51" s="310"/>
      <c r="AC51" s="310"/>
      <c r="AD51" s="310"/>
      <c r="AE51" s="311"/>
      <c r="AF51" s="315"/>
      <c r="AG51" s="315"/>
      <c r="AH51" s="315"/>
      <c r="AI51" s="315"/>
      <c r="AJ51" s="315"/>
      <c r="AK51" s="315"/>
      <c r="AL51" s="315"/>
      <c r="AM51" s="315"/>
      <c r="AN51" s="316"/>
      <c r="AO51" s="317"/>
    </row>
    <row r="52" spans="1:55" s="113" customFormat="1" ht="17.7" customHeight="1" thickBot="1">
      <c r="A52" s="130"/>
      <c r="B52" s="133"/>
      <c r="C52" s="133"/>
      <c r="D52" s="302"/>
      <c r="E52" s="167"/>
      <c r="F52" s="284"/>
      <c r="G52" s="754"/>
      <c r="H52" s="754"/>
      <c r="I52" s="444"/>
      <c r="J52" s="521"/>
      <c r="K52" s="444"/>
      <c r="L52" s="521"/>
      <c r="M52" s="444"/>
      <c r="N52" s="521"/>
      <c r="O52" s="136"/>
      <c r="Q52" s="418"/>
      <c r="R52" s="418"/>
      <c r="S52" s="172">
        <f>SUM(S48:S51)</f>
        <v>0</v>
      </c>
      <c r="T52" s="173"/>
      <c r="U52" s="173"/>
      <c r="V52" s="173"/>
      <c r="W52" s="172">
        <f>SUM(W48:W51)</f>
        <v>0</v>
      </c>
      <c r="X52" s="173"/>
      <c r="Y52" s="173"/>
      <c r="Z52" s="173"/>
      <c r="AA52" s="173"/>
      <c r="AB52" s="173"/>
      <c r="AC52" s="173"/>
      <c r="AD52" s="173"/>
      <c r="AE52" s="173"/>
      <c r="AF52" s="173"/>
      <c r="AG52" s="173"/>
      <c r="AH52" s="173"/>
      <c r="AI52" s="173"/>
      <c r="AJ52" s="173"/>
      <c r="AK52" s="173"/>
      <c r="AL52" s="173"/>
      <c r="AM52" s="173"/>
      <c r="AN52" s="173"/>
      <c r="AO52" s="173"/>
      <c r="AQ52" s="173"/>
      <c r="AR52" s="173"/>
      <c r="AS52" s="173"/>
      <c r="AT52" s="173"/>
      <c r="AU52" s="173"/>
      <c r="AV52" s="173"/>
      <c r="AW52" s="173"/>
      <c r="AX52" s="173"/>
      <c r="AY52" s="173"/>
      <c r="AZ52" s="114"/>
      <c r="BA52" s="114"/>
      <c r="BB52" s="114"/>
      <c r="BC52" s="114"/>
    </row>
    <row r="53" spans="1:55" s="113" customFormat="1" ht="17.7" customHeight="1" thickBot="1">
      <c r="A53" s="687" t="s">
        <v>72</v>
      </c>
      <c r="B53" s="688"/>
      <c r="C53" s="688"/>
      <c r="D53" s="303" t="str">
        <f t="shared" si="3"/>
        <v/>
      </c>
      <c r="E53" s="170">
        <f>I53+K53+M53+O53</f>
        <v>0</v>
      </c>
      <c r="F53" s="293"/>
      <c r="G53" s="745"/>
      <c r="H53" s="745"/>
      <c r="I53" s="518"/>
      <c r="J53" s="519"/>
      <c r="K53" s="518"/>
      <c r="L53" s="519"/>
      <c r="M53" s="518"/>
      <c r="N53" s="519"/>
      <c r="O53" s="134"/>
      <c r="Q53" s="695" t="s">
        <v>343</v>
      </c>
      <c r="R53" s="696"/>
      <c r="S53" s="697" t="s">
        <v>503</v>
      </c>
      <c r="T53" s="698"/>
      <c r="U53" s="698"/>
      <c r="V53" s="698"/>
      <c r="W53" s="698"/>
      <c r="X53" s="698"/>
      <c r="Y53" s="698"/>
      <c r="Z53" s="698"/>
      <c r="AA53" s="698"/>
      <c r="AB53" s="698"/>
      <c r="AC53" s="698"/>
      <c r="AD53" s="698"/>
      <c r="AE53" s="698"/>
      <c r="AF53" s="698"/>
      <c r="AG53" s="698"/>
      <c r="AH53" s="698"/>
      <c r="AI53" s="698"/>
      <c r="AJ53" s="698"/>
      <c r="AK53" s="698"/>
      <c r="AL53" s="698"/>
      <c r="AM53" s="698"/>
      <c r="AN53" s="698"/>
      <c r="AO53" s="699"/>
      <c r="AP53" s="173"/>
    </row>
    <row r="54" spans="1:55" s="113" customFormat="1" ht="17.7" customHeight="1" thickBot="1">
      <c r="A54" s="687" t="s">
        <v>73</v>
      </c>
      <c r="B54" s="688"/>
      <c r="C54" s="688"/>
      <c r="D54" s="303" t="str">
        <f t="shared" si="3"/>
        <v/>
      </c>
      <c r="E54" s="170">
        <f>I54+K54+M54+O54</f>
        <v>0</v>
      </c>
      <c r="F54" s="293"/>
      <c r="G54" s="745"/>
      <c r="H54" s="745"/>
      <c r="I54" s="518"/>
      <c r="J54" s="519"/>
      <c r="K54" s="518"/>
      <c r="L54" s="519"/>
      <c r="M54" s="518"/>
      <c r="N54" s="519"/>
      <c r="O54" s="134"/>
      <c r="Q54" s="652" t="s">
        <v>371</v>
      </c>
      <c r="R54" s="700"/>
      <c r="S54" s="445" t="s">
        <v>337</v>
      </c>
      <c r="T54" s="390"/>
      <c r="U54" s="377"/>
      <c r="V54" s="377"/>
      <c r="W54" s="377"/>
      <c r="X54" s="377"/>
      <c r="Y54" s="377"/>
      <c r="Z54" s="377"/>
      <c r="AA54" s="391"/>
      <c r="AB54" s="385"/>
      <c r="AC54" s="385"/>
      <c r="AD54" s="385"/>
      <c r="AE54" s="385"/>
      <c r="AF54" s="385"/>
      <c r="AG54" s="385"/>
      <c r="AH54" s="385"/>
      <c r="AI54" s="385"/>
      <c r="AJ54" s="385"/>
      <c r="AK54" s="385"/>
      <c r="AL54" s="385"/>
      <c r="AM54" s="385"/>
      <c r="AN54" s="385"/>
      <c r="AO54" s="387"/>
    </row>
    <row r="55" spans="1:55" s="113" customFormat="1" ht="17.25" customHeight="1" thickBot="1">
      <c r="A55" s="687" t="s">
        <v>74</v>
      </c>
      <c r="B55" s="688"/>
      <c r="C55" s="688"/>
      <c r="D55" s="303" t="str">
        <f t="shared" si="3"/>
        <v/>
      </c>
      <c r="E55" s="170">
        <f>I55+K55+M55+O55</f>
        <v>0</v>
      </c>
      <c r="F55" s="293"/>
      <c r="G55" s="745"/>
      <c r="H55" s="745"/>
      <c r="I55" s="518"/>
      <c r="J55" s="519"/>
      <c r="K55" s="518"/>
      <c r="L55" s="519"/>
      <c r="M55" s="518"/>
      <c r="N55" s="519"/>
      <c r="O55" s="134"/>
      <c r="Q55" s="701" t="str">
        <f>Q48</f>
        <v>大会1日目</v>
      </c>
      <c r="R55" s="702"/>
      <c r="S55" s="389">
        <f>T54*T55+U54*U55+V54*V55+W54*W55+X54*X55+Y54*Y55+Z54*Z55+AA54*AA55+AB54*AB55+AC54*AC55+AD54*AD55+AE54*AE55+AF54*AF55+AG54*AG55+AH54*AH55+AI54*AI55+AJ54*AJ55+AK54*AK55+AL54*AL55+AM54*AM55+AN54*AN55+AO54*AO55</f>
        <v>0</v>
      </c>
      <c r="T55" s="318"/>
      <c r="U55" s="243"/>
      <c r="V55" s="243"/>
      <c r="W55" s="243"/>
      <c r="X55" s="243"/>
      <c r="Y55" s="243"/>
      <c r="Z55" s="243"/>
      <c r="AA55" s="249"/>
      <c r="AB55" s="312"/>
      <c r="AC55" s="312"/>
      <c r="AD55" s="312"/>
      <c r="AE55" s="312"/>
      <c r="AF55" s="312"/>
      <c r="AG55" s="312"/>
      <c r="AH55" s="312"/>
      <c r="AI55" s="312"/>
      <c r="AJ55" s="312"/>
      <c r="AK55" s="312"/>
      <c r="AL55" s="312"/>
      <c r="AM55" s="312"/>
      <c r="AN55" s="312"/>
      <c r="AO55" s="314"/>
    </row>
    <row r="56" spans="1:55" s="113" customFormat="1" ht="17.7" customHeight="1" thickBot="1">
      <c r="A56" s="687" t="s">
        <v>75</v>
      </c>
      <c r="B56" s="688"/>
      <c r="C56" s="688"/>
      <c r="D56" s="303" t="str">
        <f t="shared" si="3"/>
        <v/>
      </c>
      <c r="E56" s="170">
        <f>I56+K56+M56+O56</f>
        <v>0</v>
      </c>
      <c r="F56" s="293"/>
      <c r="G56" s="745"/>
      <c r="H56" s="745"/>
      <c r="I56" s="518"/>
      <c r="J56" s="519"/>
      <c r="K56" s="518"/>
      <c r="L56" s="519"/>
      <c r="M56" s="518"/>
      <c r="N56" s="519"/>
      <c r="O56" s="134"/>
      <c r="Q56" s="701" t="str">
        <f t="shared" ref="Q56" si="6">Q49</f>
        <v>大会2日目</v>
      </c>
      <c r="R56" s="702"/>
      <c r="S56" s="389">
        <f>T54*T56+U54*U56+V54*V56+W54*W56+X54*X56+Y54*Y56+Z54*Z56+AA54*AA56+AB54*AB56+AC54*AC56+AD54*AD56+AE54*AE56+AF54*AF56+AG54*AG56+AH54*AH56+AI54*AI56+AJ54*AJ56+AK54*AK56+AL54*AL56+AM54*AM56+AN54*AN56+AO54*AO56</f>
        <v>0</v>
      </c>
      <c r="T56" s="318"/>
      <c r="U56" s="318"/>
      <c r="V56" s="318"/>
      <c r="W56" s="318"/>
      <c r="X56" s="318"/>
      <c r="Y56" s="318"/>
      <c r="Z56" s="318"/>
      <c r="AA56" s="249"/>
      <c r="AB56" s="312"/>
      <c r="AC56" s="312"/>
      <c r="AD56" s="312"/>
      <c r="AE56" s="312"/>
      <c r="AF56" s="312"/>
      <c r="AG56" s="312"/>
      <c r="AH56" s="312"/>
      <c r="AI56" s="312"/>
      <c r="AJ56" s="312"/>
      <c r="AK56" s="312"/>
      <c r="AL56" s="312"/>
      <c r="AM56" s="312"/>
      <c r="AN56" s="312"/>
      <c r="AO56" s="314"/>
    </row>
    <row r="57" spans="1:55" s="113" customFormat="1" ht="17.7" customHeight="1">
      <c r="A57" s="648" t="s">
        <v>76</v>
      </c>
      <c r="B57" s="649"/>
      <c r="C57" s="649"/>
      <c r="D57" s="300" t="str">
        <f t="shared" si="3"/>
        <v/>
      </c>
      <c r="E57" s="165">
        <f>I57+K57+M57+O57+I59+K59+M59+O59+I58+K58+M58+O58</f>
        <v>0</v>
      </c>
      <c r="F57" s="282"/>
      <c r="G57" s="750"/>
      <c r="H57" s="750"/>
      <c r="I57" s="520"/>
      <c r="J57" s="442"/>
      <c r="K57" s="520"/>
      <c r="L57" s="442"/>
      <c r="M57" s="520"/>
      <c r="N57" s="442"/>
      <c r="O57" s="135"/>
      <c r="Q57" s="701">
        <f>Q50</f>
        <v>0</v>
      </c>
      <c r="R57" s="702"/>
      <c r="S57" s="389">
        <f>T54*T57+U54*U57+V54*V57+W54*W57+X54*X57+Y54*Y57+Z54*Z57+AA54*AA57+AB54*AB57+AC54*AC57+AD54*AD57+AE54*AE57+AF54*AF57+AG54*AG57+AH54*AH57+AI54*AI57+AJ54*AJ57+AK54*AK57+AL54*AL57+AM54*AM57+AN54*AN57+AO54*AO57</f>
        <v>0</v>
      </c>
      <c r="T57" s="318"/>
      <c r="U57" s="318"/>
      <c r="V57" s="318"/>
      <c r="W57" s="318"/>
      <c r="X57" s="318"/>
      <c r="Y57" s="318"/>
      <c r="Z57" s="318"/>
      <c r="AA57" s="249"/>
      <c r="AB57" s="312"/>
      <c r="AC57" s="312"/>
      <c r="AD57" s="312"/>
      <c r="AE57" s="312"/>
      <c r="AF57" s="312"/>
      <c r="AG57" s="312"/>
      <c r="AH57" s="312"/>
      <c r="AI57" s="312"/>
      <c r="AJ57" s="312"/>
      <c r="AK57" s="312"/>
      <c r="AL57" s="312"/>
      <c r="AM57" s="312"/>
      <c r="AN57" s="312"/>
      <c r="AO57" s="314"/>
    </row>
    <row r="58" spans="1:55" s="113" customFormat="1" ht="17.7" customHeight="1" thickBot="1">
      <c r="A58" s="128"/>
      <c r="B58" s="129"/>
      <c r="C58" s="129"/>
      <c r="D58" s="301"/>
      <c r="E58" s="166"/>
      <c r="F58" s="283"/>
      <c r="G58" s="778"/>
      <c r="H58" s="778"/>
      <c r="I58" s="522"/>
      <c r="J58" s="443"/>
      <c r="K58" s="522"/>
      <c r="L58" s="443"/>
      <c r="M58" s="522"/>
      <c r="N58" s="443"/>
      <c r="O58" s="146"/>
      <c r="Q58" s="707">
        <f>Q51</f>
        <v>0</v>
      </c>
      <c r="R58" s="708"/>
      <c r="S58" s="250">
        <f>T54*T58+U54*U58+V54*V58+W54*W58+X54*X58+Y54*Y58+Z54*Z58+AA54*AA58+AB54*AB58+AC54*AC58+AD54*AD58+AE54*AE58+AF54*AF58+AG54*AG58+AH54*AH58+AI54*AI58+AJ54*AJ58+AK54*AK58+AL54*AL58+AM54*AM58+AN54*AN58+AO54*AO58</f>
        <v>0</v>
      </c>
      <c r="T58" s="319"/>
      <c r="U58" s="319"/>
      <c r="V58" s="319"/>
      <c r="W58" s="319"/>
      <c r="X58" s="319"/>
      <c r="Y58" s="319"/>
      <c r="Z58" s="319"/>
      <c r="AA58" s="305"/>
      <c r="AB58" s="405"/>
      <c r="AC58" s="315"/>
      <c r="AD58" s="315"/>
      <c r="AE58" s="315"/>
      <c r="AF58" s="315"/>
      <c r="AG58" s="315"/>
      <c r="AH58" s="315"/>
      <c r="AI58" s="315"/>
      <c r="AJ58" s="315"/>
      <c r="AK58" s="315"/>
      <c r="AL58" s="315"/>
      <c r="AM58" s="315"/>
      <c r="AN58" s="315"/>
      <c r="AO58" s="317"/>
      <c r="AP58" s="114"/>
      <c r="AQ58" s="114"/>
      <c r="AR58" s="114"/>
      <c r="AS58" s="114"/>
      <c r="AT58" s="114"/>
    </row>
    <row r="59" spans="1:55" s="113" customFormat="1" ht="17.7" customHeight="1" thickBot="1">
      <c r="A59" s="130"/>
      <c r="B59" s="133"/>
      <c r="C59" s="133"/>
      <c r="D59" s="302"/>
      <c r="E59" s="167"/>
      <c r="F59" s="284"/>
      <c r="G59" s="776"/>
      <c r="H59" s="776"/>
      <c r="I59" s="523"/>
      <c r="J59" s="524"/>
      <c r="K59" s="523"/>
      <c r="L59" s="524"/>
      <c r="M59" s="523"/>
      <c r="N59" s="524"/>
      <c r="O59" s="139"/>
      <c r="Q59" s="118"/>
      <c r="R59" s="118"/>
      <c r="S59" s="401">
        <f>SUM(S55:S58)</f>
        <v>0</v>
      </c>
      <c r="AB59" s="455"/>
      <c r="AC59" s="710" t="s">
        <v>506</v>
      </c>
      <c r="AD59" s="711"/>
      <c r="AE59" s="712" t="s">
        <v>347</v>
      </c>
      <c r="AF59" s="713"/>
      <c r="AG59" s="713"/>
      <c r="AH59" s="713"/>
      <c r="AI59" s="714"/>
      <c r="AJ59" s="715" t="s">
        <v>350</v>
      </c>
      <c r="AK59" s="716"/>
      <c r="AL59" s="716"/>
      <c r="AM59" s="716"/>
      <c r="AN59" s="716"/>
      <c r="AO59" s="717"/>
    </row>
    <row r="60" spans="1:55" s="113" customFormat="1" ht="17.7" hidden="1" customHeight="1" thickBot="1">
      <c r="A60" s="687" t="s">
        <v>259</v>
      </c>
      <c r="B60" s="688"/>
      <c r="C60" s="688"/>
      <c r="D60" s="303" t="str">
        <f t="shared" si="3"/>
        <v/>
      </c>
      <c r="E60" s="170">
        <f>I60+K60+M60+O60</f>
        <v>0</v>
      </c>
      <c r="F60" s="293"/>
      <c r="G60" s="140"/>
      <c r="H60" s="140"/>
      <c r="I60" s="518"/>
      <c r="J60" s="519"/>
      <c r="K60" s="518"/>
      <c r="L60" s="519"/>
      <c r="M60" s="518"/>
      <c r="N60" s="519"/>
      <c r="O60" s="134"/>
    </row>
    <row r="61" spans="1:55" s="113" customFormat="1" ht="17.7" customHeight="1" thickBot="1">
      <c r="A61" s="687" t="s">
        <v>260</v>
      </c>
      <c r="B61" s="688"/>
      <c r="C61" s="688"/>
      <c r="D61" s="303" t="str">
        <f t="shared" si="3"/>
        <v/>
      </c>
      <c r="E61" s="170">
        <f>I61+K61+M61+O61</f>
        <v>0</v>
      </c>
      <c r="F61" s="293"/>
      <c r="G61" s="745"/>
      <c r="H61" s="745"/>
      <c r="I61" s="518"/>
      <c r="J61" s="519"/>
      <c r="K61" s="518"/>
      <c r="L61" s="519"/>
      <c r="M61" s="518"/>
      <c r="N61" s="519"/>
      <c r="O61" s="134"/>
      <c r="Q61" s="726" t="s">
        <v>392</v>
      </c>
      <c r="R61" s="726"/>
      <c r="S61" s="403">
        <f>S52+W52+S59+AC78+AE66+AJ66</f>
        <v>0</v>
      </c>
      <c r="AB61" s="447" t="s">
        <v>502</v>
      </c>
      <c r="AC61" s="446" t="s">
        <v>337</v>
      </c>
      <c r="AD61" s="448" t="s">
        <v>346</v>
      </c>
      <c r="AE61" s="449" t="s">
        <v>337</v>
      </c>
      <c r="AF61" s="450" t="s">
        <v>348</v>
      </c>
      <c r="AG61" s="451"/>
      <c r="AH61" s="452"/>
      <c r="AI61" s="453"/>
      <c r="AJ61" s="448" t="s">
        <v>337</v>
      </c>
      <c r="AK61" s="448" t="s">
        <v>349</v>
      </c>
      <c r="AL61" s="390"/>
      <c r="AM61" s="377"/>
      <c r="AN61" s="377"/>
      <c r="AO61" s="431"/>
    </row>
    <row r="62" spans="1:55" s="113" customFormat="1" ht="17.7" customHeight="1" thickBot="1">
      <c r="A62" s="687" t="s">
        <v>261</v>
      </c>
      <c r="B62" s="688"/>
      <c r="C62" s="688"/>
      <c r="D62" s="303" t="str">
        <f t="shared" si="3"/>
        <v/>
      </c>
      <c r="E62" s="170">
        <f>I62+K62+M62+O62</f>
        <v>0</v>
      </c>
      <c r="F62" s="293"/>
      <c r="G62" s="745"/>
      <c r="H62" s="745"/>
      <c r="I62" s="518"/>
      <c r="J62" s="519"/>
      <c r="K62" s="518"/>
      <c r="L62" s="519"/>
      <c r="M62" s="518"/>
      <c r="N62" s="519"/>
      <c r="O62" s="134"/>
      <c r="S62" s="375"/>
      <c r="AA62" s="460"/>
      <c r="AB62" s="168" t="str">
        <f>Q48</f>
        <v>大会1日目</v>
      </c>
      <c r="AC62" s="168">
        <f t="shared" ref="AC62:AD65" si="7">AC68+AC74</f>
        <v>0</v>
      </c>
      <c r="AD62" s="169">
        <f t="shared" si="7"/>
        <v>0</v>
      </c>
      <c r="AE62" s="389">
        <f>AG61*AG62+AH61*AH62+AI61*AI62</f>
        <v>0</v>
      </c>
      <c r="AF62" s="437">
        <f>SUM(AG62:AI62)</f>
        <v>0</v>
      </c>
      <c r="AG62" s="244"/>
      <c r="AH62" s="243"/>
      <c r="AI62" s="245"/>
      <c r="AJ62" s="439">
        <f>AL61*AL62+AM61*AM62+AN61*AN62+AO61*AO62</f>
        <v>0</v>
      </c>
      <c r="AK62" s="439">
        <f>SUM(AL62:AO62)</f>
        <v>0</v>
      </c>
      <c r="AL62" s="318"/>
      <c r="AM62" s="243"/>
      <c r="AN62" s="243"/>
      <c r="AO62" s="320"/>
    </row>
    <row r="63" spans="1:55" s="113" customFormat="1" ht="17.25" customHeight="1" thickBot="1">
      <c r="A63" s="718" t="s">
        <v>262</v>
      </c>
      <c r="B63" s="719"/>
      <c r="C63" s="719"/>
      <c r="D63" s="304" t="str">
        <f>IF(E63+F63=0,"",E63+F63)</f>
        <v/>
      </c>
      <c r="E63" s="160">
        <f>I63+K63+M63+O63</f>
        <v>0</v>
      </c>
      <c r="F63" s="294"/>
      <c r="G63" s="750"/>
      <c r="H63" s="750"/>
      <c r="I63" s="520"/>
      <c r="J63" s="442"/>
      <c r="K63" s="520"/>
      <c r="L63" s="442"/>
      <c r="M63" s="520"/>
      <c r="N63" s="442"/>
      <c r="O63" s="135"/>
      <c r="Q63" s="720" t="s">
        <v>365</v>
      </c>
      <c r="R63" s="721"/>
      <c r="S63" s="642" t="s">
        <v>494</v>
      </c>
      <c r="T63" s="643"/>
      <c r="U63" s="643"/>
      <c r="V63" s="643"/>
      <c r="W63" s="644"/>
      <c r="X63" s="722" t="s">
        <v>389</v>
      </c>
      <c r="Y63" s="723"/>
      <c r="Z63" s="724"/>
      <c r="AA63" s="460"/>
      <c r="AB63" s="168" t="str">
        <f>Q49</f>
        <v>大会2日目</v>
      </c>
      <c r="AC63" s="168">
        <f t="shared" si="7"/>
        <v>0</v>
      </c>
      <c r="AD63" s="169">
        <f t="shared" si="7"/>
        <v>0</v>
      </c>
      <c r="AE63" s="389">
        <f>AG61*AG63+AH61*AH63+AI61*AI63</f>
        <v>0</v>
      </c>
      <c r="AF63" s="437">
        <f>SUM(AG63:AI63)</f>
        <v>0</v>
      </c>
      <c r="AG63" s="244"/>
      <c r="AH63" s="243"/>
      <c r="AI63" s="245"/>
      <c r="AJ63" s="439">
        <f>AL61*AL63+AM61*AM63+AN61*AN63+AO61*AO63</f>
        <v>0</v>
      </c>
      <c r="AK63" s="439">
        <f>SUM(AL63:AO63)</f>
        <v>0</v>
      </c>
      <c r="AL63" s="318"/>
      <c r="AM63" s="243"/>
      <c r="AN63" s="243"/>
      <c r="AO63" s="320"/>
    </row>
    <row r="64" spans="1:55" s="113" customFormat="1" ht="17.7" customHeight="1">
      <c r="A64" s="648" t="s">
        <v>263</v>
      </c>
      <c r="B64" s="649"/>
      <c r="C64" s="649"/>
      <c r="D64" s="300" t="str">
        <f>IF(E64+F64=0,"",E64+F64)</f>
        <v/>
      </c>
      <c r="E64" s="165">
        <f>SUM(I64:I65,K64:K65,M64:M65,O64:O65)</f>
        <v>0</v>
      </c>
      <c r="F64" s="282"/>
      <c r="G64" s="725" t="s">
        <v>509</v>
      </c>
      <c r="H64" s="725"/>
      <c r="I64" s="484">
        <f>S65</f>
        <v>0</v>
      </c>
      <c r="J64" s="432" t="s">
        <v>510</v>
      </c>
      <c r="K64" s="484">
        <f>S66</f>
        <v>0</v>
      </c>
      <c r="L64" s="432" t="s">
        <v>511</v>
      </c>
      <c r="M64" s="484">
        <f>S67</f>
        <v>0</v>
      </c>
      <c r="N64" s="432" t="s">
        <v>512</v>
      </c>
      <c r="O64" s="461">
        <f>S68</f>
        <v>0</v>
      </c>
      <c r="Q64" s="652" t="s">
        <v>371</v>
      </c>
      <c r="R64" s="700"/>
      <c r="S64" s="446" t="s">
        <v>337</v>
      </c>
      <c r="T64" s="380" t="s">
        <v>366</v>
      </c>
      <c r="U64" s="428" t="s">
        <v>498</v>
      </c>
      <c r="V64" s="380" t="s">
        <v>349</v>
      </c>
      <c r="W64" s="429" t="s">
        <v>368</v>
      </c>
      <c r="X64" s="430" t="s">
        <v>337</v>
      </c>
      <c r="Y64" s="428" t="s">
        <v>367</v>
      </c>
      <c r="Z64" s="429" t="s">
        <v>345</v>
      </c>
      <c r="AA64" s="460"/>
      <c r="AB64" s="168">
        <f>Q50</f>
        <v>0</v>
      </c>
      <c r="AC64" s="168">
        <f t="shared" si="7"/>
        <v>0</v>
      </c>
      <c r="AD64" s="169">
        <f t="shared" si="7"/>
        <v>0</v>
      </c>
      <c r="AE64" s="389">
        <f>AG61*AG64+AH61*AH64+AI61*AI64</f>
        <v>0</v>
      </c>
      <c r="AF64" s="437">
        <f>SUM(AG64:AI64)</f>
        <v>0</v>
      </c>
      <c r="AG64" s="244"/>
      <c r="AH64" s="243"/>
      <c r="AI64" s="245"/>
      <c r="AJ64" s="439">
        <f>AL61*AL64+AM61*AM64+AN61*AN64+AO61*AO64</f>
        <v>0</v>
      </c>
      <c r="AK64" s="439">
        <f>SUM(AL64:AO64)</f>
        <v>0</v>
      </c>
      <c r="AL64" s="318"/>
      <c r="AM64" s="243"/>
      <c r="AN64" s="243"/>
      <c r="AO64" s="320"/>
    </row>
    <row r="65" spans="1:54" s="113" customFormat="1" ht="17.7" customHeight="1" thickBot="1">
      <c r="A65" s="130"/>
      <c r="B65" s="133"/>
      <c r="C65" s="133"/>
      <c r="D65" s="302"/>
      <c r="E65" s="167"/>
      <c r="F65" s="284"/>
      <c r="G65" s="733" t="s">
        <v>508</v>
      </c>
      <c r="H65" s="733"/>
      <c r="I65" s="485">
        <f>X65</f>
        <v>0</v>
      </c>
      <c r="J65" s="525" t="s">
        <v>510</v>
      </c>
      <c r="K65" s="485">
        <f>X66</f>
        <v>0</v>
      </c>
      <c r="L65" s="525" t="s">
        <v>511</v>
      </c>
      <c r="M65" s="485">
        <f>X67</f>
        <v>0</v>
      </c>
      <c r="N65" s="525" t="s">
        <v>512</v>
      </c>
      <c r="O65" s="462">
        <f>X68</f>
        <v>0</v>
      </c>
      <c r="Q65" s="727" t="str">
        <f>Q48</f>
        <v>大会1日目</v>
      </c>
      <c r="R65" s="728"/>
      <c r="S65" s="168">
        <f>T65*(U65+V65+W65)</f>
        <v>0</v>
      </c>
      <c r="T65" s="243"/>
      <c r="U65" s="463">
        <f>T48</f>
        <v>0</v>
      </c>
      <c r="V65" s="433"/>
      <c r="W65" s="425"/>
      <c r="X65" s="169">
        <f>Y65*Z65</f>
        <v>0</v>
      </c>
      <c r="Y65" s="318"/>
      <c r="Z65" s="320"/>
      <c r="AA65" s="466"/>
      <c r="AB65" s="168">
        <f>Q51</f>
        <v>0</v>
      </c>
      <c r="AC65" s="168">
        <f t="shared" si="7"/>
        <v>0</v>
      </c>
      <c r="AD65" s="171">
        <f t="shared" si="7"/>
        <v>0</v>
      </c>
      <c r="AE65" s="250">
        <f>AG61*AG65+AH61*AH65+AI61*AI65</f>
        <v>0</v>
      </c>
      <c r="AF65" s="438">
        <f>SUM(AG65:AI65)</f>
        <v>0</v>
      </c>
      <c r="AG65" s="246"/>
      <c r="AH65" s="247"/>
      <c r="AI65" s="248"/>
      <c r="AJ65" s="440">
        <f>AL61*AL65+AM61*AM65+AN61*AN65+AO61*AO65</f>
        <v>0</v>
      </c>
      <c r="AK65" s="440">
        <f>SUM(AL65:AO65)</f>
        <v>0</v>
      </c>
      <c r="AL65" s="319"/>
      <c r="AM65" s="247"/>
      <c r="AN65" s="247"/>
      <c r="AO65" s="321"/>
    </row>
    <row r="66" spans="1:54" s="113" customFormat="1" ht="17.7" customHeight="1" thickBot="1">
      <c r="A66" s="687" t="s">
        <v>264</v>
      </c>
      <c r="B66" s="688"/>
      <c r="C66" s="688"/>
      <c r="D66" s="303" t="str">
        <f t="shared" si="3"/>
        <v/>
      </c>
      <c r="E66" s="170">
        <f>SUM(I66,K66,M66,O66)</f>
        <v>0</v>
      </c>
      <c r="F66" s="293"/>
      <c r="G66" s="745"/>
      <c r="H66" s="745"/>
      <c r="I66" s="518"/>
      <c r="J66" s="519"/>
      <c r="K66" s="518"/>
      <c r="L66" s="519"/>
      <c r="M66" s="518"/>
      <c r="N66" s="521"/>
      <c r="O66" s="134"/>
      <c r="Q66" s="727" t="str">
        <f>Q49</f>
        <v>大会2日目</v>
      </c>
      <c r="R66" s="728"/>
      <c r="S66" s="168">
        <f>T66*(U66+V66+W66)</f>
        <v>0</v>
      </c>
      <c r="T66" s="243"/>
      <c r="U66" s="463">
        <f>T49</f>
        <v>0</v>
      </c>
      <c r="V66" s="433"/>
      <c r="W66" s="425"/>
      <c r="X66" s="169">
        <f>Y66*Z66</f>
        <v>0</v>
      </c>
      <c r="Y66" s="318"/>
      <c r="Z66" s="320"/>
      <c r="AB66" s="441"/>
      <c r="AC66" s="734" t="s">
        <v>504</v>
      </c>
      <c r="AD66" s="735"/>
      <c r="AE66" s="174">
        <f>SUM(AE62:AE65)</f>
        <v>0</v>
      </c>
      <c r="AF66" s="174">
        <f>SUM(AF62:AF65)</f>
        <v>0</v>
      </c>
      <c r="AG66" s="174"/>
      <c r="AH66" s="174"/>
      <c r="AI66" s="174"/>
      <c r="AJ66" s="174">
        <f>SUM(AJ62:AJ65)</f>
        <v>0</v>
      </c>
      <c r="AK66" s="174">
        <f>SUM(AK62:AK65)</f>
        <v>0</v>
      </c>
      <c r="AL66" s="174"/>
      <c r="AM66" s="174"/>
      <c r="AN66" s="174"/>
      <c r="AO66" s="174"/>
    </row>
    <row r="67" spans="1:54" s="113" customFormat="1" ht="17.7" customHeight="1" thickBot="1">
      <c r="A67" s="659" t="s">
        <v>0</v>
      </c>
      <c r="B67" s="659"/>
      <c r="C67" s="624"/>
      <c r="D67" s="297">
        <f>E67+F67</f>
        <v>0</v>
      </c>
      <c r="E67" s="298">
        <f>SUM(E38:E66)</f>
        <v>0</v>
      </c>
      <c r="F67" s="298">
        <f>SUM(F38:F66)</f>
        <v>0</v>
      </c>
      <c r="G67" s="137"/>
      <c r="H67" s="137"/>
      <c r="I67" s="138"/>
      <c r="J67" s="467" t="str">
        <f>IF((E67+F67)=D67,"合計額一致","合計額が合っていません。対象経費・対象外経費ご入力下さい")</f>
        <v>合計額一致</v>
      </c>
      <c r="K67" s="468"/>
      <c r="L67" s="468"/>
      <c r="M67" s="468"/>
      <c r="N67" s="468"/>
      <c r="O67" s="468"/>
      <c r="Q67" s="727">
        <f>Q50</f>
        <v>0</v>
      </c>
      <c r="R67" s="728"/>
      <c r="S67" s="369">
        <f>T67*(U67+V67+W67)</f>
        <v>0</v>
      </c>
      <c r="T67" s="373"/>
      <c r="U67" s="463">
        <f>T50</f>
        <v>0</v>
      </c>
      <c r="V67" s="433"/>
      <c r="W67" s="426"/>
      <c r="X67" s="424">
        <f>Y67*Z67</f>
        <v>0</v>
      </c>
      <c r="Y67" s="404"/>
      <c r="Z67" s="423"/>
      <c r="AA67" s="118"/>
      <c r="AB67" s="454" t="s">
        <v>502</v>
      </c>
      <c r="AC67" s="471" t="s">
        <v>492</v>
      </c>
      <c r="AD67" s="242" t="s">
        <v>346</v>
      </c>
      <c r="AE67" s="435"/>
      <c r="AF67" s="435"/>
      <c r="AG67" s="435"/>
      <c r="AH67" s="435"/>
      <c r="AI67" s="435"/>
      <c r="AJ67" s="435"/>
      <c r="AK67" s="435"/>
      <c r="AL67" s="435"/>
      <c r="AM67" s="435"/>
      <c r="AN67" s="435"/>
      <c r="AO67" s="435"/>
    </row>
    <row r="68" spans="1:54" s="113" customFormat="1" ht="17.7" customHeight="1" thickBot="1">
      <c r="B68" s="123"/>
      <c r="C68" s="123"/>
      <c r="D68" s="122"/>
      <c r="E68" s="122"/>
      <c r="F68" s="124"/>
      <c r="G68" s="124"/>
      <c r="H68" s="124"/>
      <c r="I68" s="124"/>
      <c r="J68" s="125"/>
      <c r="K68" s="125"/>
      <c r="L68" s="125"/>
      <c r="M68" s="125"/>
      <c r="N68" s="125"/>
      <c r="O68" s="125"/>
      <c r="P68" s="472"/>
      <c r="Q68" s="729">
        <f>Q51</f>
        <v>0</v>
      </c>
      <c r="R68" s="730"/>
      <c r="S68" s="175">
        <f>T68*(U68+V68+W68)</f>
        <v>0</v>
      </c>
      <c r="T68" s="247"/>
      <c r="U68" s="473">
        <f>T51</f>
        <v>0</v>
      </c>
      <c r="V68" s="434"/>
      <c r="W68" s="427"/>
      <c r="X68" s="171">
        <f>Y68*Z68</f>
        <v>0</v>
      </c>
      <c r="Y68" s="319"/>
      <c r="Z68" s="321"/>
      <c r="AA68" s="466"/>
      <c r="AB68" s="476" t="str">
        <f>Q48</f>
        <v>大会1日目</v>
      </c>
      <c r="AC68" s="477">
        <f>AD68*12000</f>
        <v>0</v>
      </c>
      <c r="AD68" s="312"/>
      <c r="AE68" s="435"/>
      <c r="AF68" s="435"/>
      <c r="AG68" s="435"/>
      <c r="AH68" s="435"/>
      <c r="AI68" s="435"/>
      <c r="AJ68" s="435"/>
      <c r="AK68" s="435"/>
      <c r="AL68" s="435"/>
      <c r="AM68" s="435"/>
      <c r="AN68" s="435"/>
      <c r="AO68" s="435"/>
    </row>
    <row r="69" spans="1:54" s="113" customFormat="1" ht="17.25" customHeight="1" thickBot="1">
      <c r="B69" s="627" t="s">
        <v>287</v>
      </c>
      <c r="C69" s="629"/>
      <c r="D69" s="126">
        <f>IFERROR(D34-D67,"")</f>
        <v>0</v>
      </c>
      <c r="E69" s="127"/>
      <c r="F69" s="125"/>
      <c r="G69" s="125"/>
      <c r="H69" s="125"/>
      <c r="I69" s="125"/>
      <c r="J69" s="125"/>
      <c r="K69" s="125"/>
      <c r="L69" s="125"/>
      <c r="M69" s="125"/>
      <c r="N69" s="125"/>
      <c r="O69" s="125"/>
      <c r="P69" s="114"/>
      <c r="S69" s="402">
        <f>SUM(S65:S68)</f>
        <v>0</v>
      </c>
      <c r="T69" s="402"/>
      <c r="U69" s="402"/>
      <c r="V69" s="402">
        <f>SUM(V65:V68)</f>
        <v>0</v>
      </c>
      <c r="W69" s="402">
        <f>SUM(W65:W68)</f>
        <v>0</v>
      </c>
      <c r="X69" s="402">
        <f>SUM(X65:X68)</f>
        <v>0</v>
      </c>
      <c r="Y69" s="374"/>
      <c r="Z69" s="478">
        <f>SUM(Z65:Z68)</f>
        <v>0</v>
      </c>
      <c r="AA69" s="466"/>
      <c r="AB69" s="476" t="str">
        <f>Q49</f>
        <v>大会2日目</v>
      </c>
      <c r="AC69" s="477">
        <f>AD69*12000</f>
        <v>0</v>
      </c>
      <c r="AD69" s="312"/>
      <c r="AE69" s="479"/>
      <c r="AF69" s="435"/>
      <c r="AG69" s="435"/>
      <c r="AH69" s="435"/>
      <c r="AI69" s="435"/>
      <c r="AJ69" s="435"/>
      <c r="AK69" s="435"/>
      <c r="AL69" s="435"/>
      <c r="AM69" s="435"/>
      <c r="AN69" s="435"/>
      <c r="AO69" s="435"/>
    </row>
    <row r="70" spans="1:54" ht="16.5" customHeight="1">
      <c r="A70" s="107"/>
      <c r="B70" s="107"/>
      <c r="C70" s="107"/>
      <c r="D70" s="109"/>
      <c r="E70" s="109"/>
      <c r="F70" s="108"/>
      <c r="G70" s="108"/>
      <c r="H70" s="108"/>
      <c r="I70" s="108"/>
      <c r="J70" s="108"/>
      <c r="K70" s="108"/>
      <c r="L70" s="108"/>
      <c r="M70" s="108"/>
      <c r="N70" s="108"/>
      <c r="O70" s="108"/>
      <c r="P70" s="6"/>
      <c r="Q70" s="480" t="s">
        <v>393</v>
      </c>
      <c r="R70" s="480"/>
      <c r="S70" s="481">
        <f>S69+X69</f>
        <v>0</v>
      </c>
      <c r="T70" s="402"/>
      <c r="U70" s="402"/>
      <c r="V70" s="402"/>
      <c r="W70" s="402"/>
      <c r="X70" s="402"/>
      <c r="Y70" s="78"/>
      <c r="Z70" s="78"/>
      <c r="AA70" s="466"/>
      <c r="AB70" s="476">
        <f>Q50</f>
        <v>0</v>
      </c>
      <c r="AC70" s="477">
        <f>AD70*12000</f>
        <v>0</v>
      </c>
      <c r="AD70" s="312"/>
      <c r="AE70" s="435"/>
      <c r="AF70" s="479"/>
      <c r="AG70" s="479"/>
      <c r="AH70" s="479"/>
      <c r="AI70" s="479"/>
      <c r="AJ70" s="479"/>
      <c r="AK70" s="479"/>
      <c r="AL70" s="479"/>
      <c r="AM70" s="479"/>
      <c r="AN70" s="479"/>
      <c r="AO70" s="479"/>
      <c r="AP70" s="113"/>
    </row>
    <row r="71" spans="1:54" ht="18" customHeight="1">
      <c r="A71" s="75"/>
      <c r="B71" s="75"/>
      <c r="C71" s="75"/>
      <c r="D71" s="87"/>
      <c r="E71" s="87"/>
      <c r="F71" s="87"/>
      <c r="G71" s="87"/>
      <c r="H71" s="87"/>
      <c r="I71" s="87"/>
      <c r="J71" s="75"/>
      <c r="K71" s="75"/>
      <c r="L71" s="75"/>
      <c r="M71" s="75"/>
      <c r="N71" s="75"/>
      <c r="O71" s="75"/>
      <c r="P71" s="6"/>
      <c r="Q71" s="75"/>
      <c r="AA71" s="466"/>
      <c r="AB71" s="476">
        <f>Q51</f>
        <v>0</v>
      </c>
      <c r="AC71" s="477">
        <f>AD71*12000</f>
        <v>0</v>
      </c>
      <c r="AD71" s="312"/>
      <c r="AE71" s="479"/>
      <c r="AF71" s="479"/>
      <c r="AG71" s="479"/>
      <c r="AH71" s="479"/>
      <c r="AI71" s="479"/>
      <c r="AJ71" s="479"/>
      <c r="AK71" s="479"/>
      <c r="AL71" s="479"/>
      <c r="AM71" s="479"/>
      <c r="AN71" s="479"/>
      <c r="AO71" s="479"/>
      <c r="AQ71" s="75"/>
      <c r="AR71" s="75"/>
      <c r="AS71" s="75"/>
      <c r="AT71" s="75"/>
      <c r="AU71" s="75"/>
      <c r="AV71" s="75"/>
      <c r="AW71" s="75"/>
      <c r="AX71" s="75"/>
      <c r="AY71" s="75"/>
      <c r="AZ71" s="75"/>
      <c r="BA71" s="75"/>
      <c r="BB71" s="75"/>
    </row>
    <row r="72" spans="1:54" s="75" customFormat="1" ht="18" customHeight="1">
      <c r="A72" s="3"/>
      <c r="B72" s="3"/>
      <c r="C72" s="3"/>
      <c r="D72" s="77"/>
      <c r="E72" s="77"/>
      <c r="F72" s="77"/>
      <c r="G72" s="77"/>
      <c r="H72" s="77"/>
      <c r="I72" s="77"/>
      <c r="J72" s="3"/>
      <c r="K72" s="3"/>
      <c r="L72" s="3"/>
      <c r="M72" s="3"/>
      <c r="N72" s="3"/>
      <c r="O72" s="3"/>
      <c r="Q72" s="3"/>
      <c r="S72" s="78"/>
      <c r="T72" s="3"/>
      <c r="U72" s="3"/>
      <c r="V72" s="3"/>
      <c r="W72" s="3"/>
      <c r="X72" s="3"/>
      <c r="Y72" s="3"/>
      <c r="Z72" s="3"/>
      <c r="AA72" s="113"/>
      <c r="AB72" s="482"/>
      <c r="AC72" s="731" t="s">
        <v>505</v>
      </c>
      <c r="AD72" s="732"/>
      <c r="AE72" s="479"/>
      <c r="AF72" s="479"/>
      <c r="AG72" s="479"/>
      <c r="AH72" s="479"/>
      <c r="AI72" s="479"/>
      <c r="AJ72" s="479"/>
      <c r="AK72" s="479"/>
      <c r="AL72" s="479"/>
      <c r="AM72" s="479"/>
      <c r="AN72" s="479"/>
      <c r="AO72" s="479"/>
      <c r="AQ72" s="3"/>
      <c r="AR72" s="3"/>
      <c r="AS72" s="3"/>
      <c r="AT72" s="3"/>
      <c r="AU72" s="3"/>
      <c r="AV72" s="3"/>
      <c r="AW72" s="3"/>
      <c r="AX72" s="3"/>
      <c r="AY72" s="3"/>
      <c r="AZ72" s="3"/>
      <c r="BA72" s="3"/>
      <c r="BB72" s="3"/>
    </row>
    <row r="73" spans="1:54" ht="18" customHeight="1">
      <c r="AA73" s="118"/>
      <c r="AB73" s="454" t="s">
        <v>502</v>
      </c>
      <c r="AC73" s="471" t="s">
        <v>492</v>
      </c>
      <c r="AD73" s="242" t="s">
        <v>346</v>
      </c>
      <c r="AE73" s="479"/>
      <c r="AF73" s="479"/>
      <c r="AG73" s="479"/>
      <c r="AH73" s="479"/>
      <c r="AI73" s="479"/>
      <c r="AJ73" s="479"/>
      <c r="AK73" s="479"/>
      <c r="AL73" s="479"/>
      <c r="AM73" s="479"/>
      <c r="AN73" s="479"/>
      <c r="AO73" s="479"/>
    </row>
    <row r="74" spans="1:54" ht="18" customHeight="1">
      <c r="AA74" s="466"/>
      <c r="AB74" s="476" t="str">
        <f>Q48</f>
        <v>大会1日目</v>
      </c>
      <c r="AC74" s="477">
        <f>AD74*10000</f>
        <v>0</v>
      </c>
      <c r="AD74" s="312"/>
      <c r="AE74" s="479"/>
      <c r="AF74" s="479"/>
      <c r="AG74" s="479"/>
      <c r="AH74" s="479"/>
      <c r="AI74" s="479"/>
      <c r="AJ74" s="479"/>
      <c r="AK74" s="479"/>
      <c r="AL74" s="479"/>
      <c r="AM74" s="479"/>
      <c r="AN74" s="479"/>
      <c r="AO74" s="479"/>
    </row>
    <row r="75" spans="1:54">
      <c r="AA75" s="466"/>
      <c r="AB75" s="476" t="str">
        <f>Q49</f>
        <v>大会2日目</v>
      </c>
      <c r="AC75" s="477">
        <f>AD75*10000</f>
        <v>0</v>
      </c>
      <c r="AD75" s="312"/>
      <c r="AE75" s="479"/>
      <c r="AF75" s="479"/>
      <c r="AG75" s="479"/>
      <c r="AH75" s="479"/>
      <c r="AI75" s="479"/>
      <c r="AJ75" s="479"/>
      <c r="AK75" s="479"/>
      <c r="AL75" s="479"/>
      <c r="AM75" s="479"/>
      <c r="AN75" s="479"/>
      <c r="AO75" s="479"/>
    </row>
    <row r="76" spans="1:54">
      <c r="AA76" s="466"/>
      <c r="AB76" s="476">
        <f>Q50</f>
        <v>0</v>
      </c>
      <c r="AC76" s="477">
        <f>AD76*10000</f>
        <v>0</v>
      </c>
      <c r="AD76" s="312"/>
      <c r="AE76" s="479"/>
      <c r="AF76" s="479"/>
      <c r="AG76" s="479"/>
      <c r="AH76" s="479"/>
      <c r="AI76" s="479"/>
      <c r="AJ76" s="479"/>
      <c r="AK76" s="479"/>
      <c r="AL76" s="479"/>
      <c r="AM76" s="479"/>
      <c r="AN76" s="479"/>
      <c r="AO76" s="479"/>
    </row>
    <row r="77" spans="1:54">
      <c r="AA77" s="466"/>
      <c r="AB77" s="476">
        <f>Q51</f>
        <v>0</v>
      </c>
      <c r="AC77" s="483">
        <f>AD77*10000</f>
        <v>0</v>
      </c>
      <c r="AD77" s="312"/>
      <c r="AE77" s="479"/>
      <c r="AF77" s="479"/>
      <c r="AG77" s="479"/>
      <c r="AH77" s="479"/>
      <c r="AI77" s="479"/>
      <c r="AJ77" s="479"/>
      <c r="AK77" s="479"/>
      <c r="AL77" s="479"/>
      <c r="AM77" s="479"/>
      <c r="AN77" s="479"/>
      <c r="AO77" s="479"/>
    </row>
    <row r="78" spans="1:54">
      <c r="AA78" s="118"/>
      <c r="AB78" s="401"/>
      <c r="AC78" s="401">
        <f>SUM(AC62:AC65)</f>
        <v>0</v>
      </c>
      <c r="AD78" s="435"/>
      <c r="AE78" s="479"/>
      <c r="AF78" s="479"/>
      <c r="AG78" s="479"/>
      <c r="AH78" s="479"/>
      <c r="AI78" s="479"/>
      <c r="AJ78" s="479"/>
      <c r="AK78" s="479"/>
      <c r="AL78" s="479"/>
      <c r="AM78" s="479"/>
      <c r="AN78" s="479"/>
      <c r="AO78" s="479"/>
    </row>
    <row r="79" spans="1:54">
      <c r="S79" s="3"/>
    </row>
    <row r="80" spans="1:54">
      <c r="S80" s="3"/>
    </row>
    <row r="81" spans="19:19">
      <c r="S81" s="3"/>
    </row>
    <row r="82" spans="19:19">
      <c r="S82" s="3"/>
    </row>
    <row r="83" spans="19:19">
      <c r="S83" s="3"/>
    </row>
    <row r="84" spans="19:19">
      <c r="S84" s="3"/>
    </row>
  </sheetData>
  <sheetProtection algorithmName="SHA-512" hashValue="7MCxCqPjH4ZIHoEmFZLukTgTD6cHBcxsCxItln/DBUnVKVhKYgyyJrbaI8PN9wutDHhYG8M82Sjru8rM3XgedQ==" saltValue="eq/7ee7RTPOe3qGheOHVEA==" spinCount="100000" sheet="1" formatRows="0" selectLockedCells="1"/>
  <mergeCells count="154">
    <mergeCell ref="G59:H59"/>
    <mergeCell ref="AC66:AD66"/>
    <mergeCell ref="AC72:AD72"/>
    <mergeCell ref="Q63:R63"/>
    <mergeCell ref="S63:W63"/>
    <mergeCell ref="X63:Z63"/>
    <mergeCell ref="X37:AF37"/>
    <mergeCell ref="S37:W37"/>
    <mergeCell ref="Q37:R37"/>
    <mergeCell ref="Q51:R51"/>
    <mergeCell ref="Q56:R56"/>
    <mergeCell ref="Q57:R57"/>
    <mergeCell ref="Q44:R44"/>
    <mergeCell ref="Q46:R46"/>
    <mergeCell ref="S46:V46"/>
    <mergeCell ref="W46:AO46"/>
    <mergeCell ref="S53:AO53"/>
    <mergeCell ref="Q53:R53"/>
    <mergeCell ref="AC59:AD59"/>
    <mergeCell ref="AE59:AI59"/>
    <mergeCell ref="Q61:R61"/>
    <mergeCell ref="AJ59:AO59"/>
    <mergeCell ref="Q58:R58"/>
    <mergeCell ref="G58:H58"/>
    <mergeCell ref="E25:O25"/>
    <mergeCell ref="E26:O26"/>
    <mergeCell ref="A10:C10"/>
    <mergeCell ref="D10:O10"/>
    <mergeCell ref="A11:C11"/>
    <mergeCell ref="A17:B17"/>
    <mergeCell ref="F11:O11"/>
    <mergeCell ref="D11:E11"/>
    <mergeCell ref="A14:B14"/>
    <mergeCell ref="A19:B19"/>
    <mergeCell ref="A18:B18"/>
    <mergeCell ref="A15:B15"/>
    <mergeCell ref="A16:B16"/>
    <mergeCell ref="C14:F14"/>
    <mergeCell ref="C15:E15"/>
    <mergeCell ref="G15:I15"/>
    <mergeCell ref="C19:O19"/>
    <mergeCell ref="E21:O21"/>
    <mergeCell ref="C18:O18"/>
    <mergeCell ref="C16:O16"/>
    <mergeCell ref="C17:O17"/>
    <mergeCell ref="T10:AC10"/>
    <mergeCell ref="T11:AC11"/>
    <mergeCell ref="T12:AC12"/>
    <mergeCell ref="T13:AC13"/>
    <mergeCell ref="I5:J5"/>
    <mergeCell ref="K5:O5"/>
    <mergeCell ref="I6:J6"/>
    <mergeCell ref="K6:O6"/>
    <mergeCell ref="C13:O13"/>
    <mergeCell ref="A12:O12"/>
    <mergeCell ref="A13:B13"/>
    <mergeCell ref="A27:C27"/>
    <mergeCell ref="A28:C28"/>
    <mergeCell ref="G37:O37"/>
    <mergeCell ref="E27:O27"/>
    <mergeCell ref="A23:C23"/>
    <mergeCell ref="E23:O23"/>
    <mergeCell ref="A22:C22"/>
    <mergeCell ref="E22:O22"/>
    <mergeCell ref="A32:C32"/>
    <mergeCell ref="E32:O32"/>
    <mergeCell ref="A33:C33"/>
    <mergeCell ref="E33:O33"/>
    <mergeCell ref="A30:C30"/>
    <mergeCell ref="E30:O30"/>
    <mergeCell ref="A31:C31"/>
    <mergeCell ref="E31:O31"/>
    <mergeCell ref="G28:H28"/>
    <mergeCell ref="A29:C29"/>
    <mergeCell ref="A34:C34"/>
    <mergeCell ref="A37:C37"/>
    <mergeCell ref="A24:C24"/>
    <mergeCell ref="A25:C25"/>
    <mergeCell ref="A26:C26"/>
    <mergeCell ref="E24:O24"/>
    <mergeCell ref="AF2:AH2"/>
    <mergeCell ref="AE3:AE4"/>
    <mergeCell ref="AF3:AH4"/>
    <mergeCell ref="I7:J7"/>
    <mergeCell ref="K7:O7"/>
    <mergeCell ref="A8:C9"/>
    <mergeCell ref="D8:D9"/>
    <mergeCell ref="I8:J8"/>
    <mergeCell ref="K8:O8"/>
    <mergeCell ref="T3:AC3"/>
    <mergeCell ref="T4:AC4"/>
    <mergeCell ref="T5:AC5"/>
    <mergeCell ref="T6:AC6"/>
    <mergeCell ref="T7:AC7"/>
    <mergeCell ref="T8:AC8"/>
    <mergeCell ref="T9:AC9"/>
    <mergeCell ref="T2:AC2"/>
    <mergeCell ref="F2:H2"/>
    <mergeCell ref="F3:H3"/>
    <mergeCell ref="A57:C57"/>
    <mergeCell ref="G57:H57"/>
    <mergeCell ref="G41:H41"/>
    <mergeCell ref="Q41:R41"/>
    <mergeCell ref="A44:C44"/>
    <mergeCell ref="A38:C38"/>
    <mergeCell ref="G38:H38"/>
    <mergeCell ref="Q38:R38"/>
    <mergeCell ref="G39:H39"/>
    <mergeCell ref="Q39:R39"/>
    <mergeCell ref="G40:H40"/>
    <mergeCell ref="Q40:R40"/>
    <mergeCell ref="G43:H43"/>
    <mergeCell ref="G42:H42"/>
    <mergeCell ref="Q42:R42"/>
    <mergeCell ref="Q48:R48"/>
    <mergeCell ref="A56:C56"/>
    <mergeCell ref="G56:H56"/>
    <mergeCell ref="A51:C51"/>
    <mergeCell ref="G51:H51"/>
    <mergeCell ref="Q50:R50"/>
    <mergeCell ref="G52:H52"/>
    <mergeCell ref="A53:C53"/>
    <mergeCell ref="G53:H53"/>
    <mergeCell ref="A60:C60"/>
    <mergeCell ref="A61:C61"/>
    <mergeCell ref="B69:C69"/>
    <mergeCell ref="A64:C64"/>
    <mergeCell ref="G64:H64"/>
    <mergeCell ref="A67:C67"/>
    <mergeCell ref="Q67:R67"/>
    <mergeCell ref="G61:H61"/>
    <mergeCell ref="Q66:R66"/>
    <mergeCell ref="Q68:R68"/>
    <mergeCell ref="G65:H65"/>
    <mergeCell ref="A66:C66"/>
    <mergeCell ref="G66:H66"/>
    <mergeCell ref="A62:C62"/>
    <mergeCell ref="G62:H62"/>
    <mergeCell ref="A63:C63"/>
    <mergeCell ref="G63:H63"/>
    <mergeCell ref="Q64:R64"/>
    <mergeCell ref="Q65:R65"/>
    <mergeCell ref="Q54:R54"/>
    <mergeCell ref="Q28:AO35"/>
    <mergeCell ref="A54:C54"/>
    <mergeCell ref="G54:H54"/>
    <mergeCell ref="A55:C55"/>
    <mergeCell ref="G55:H55"/>
    <mergeCell ref="Q47:R47"/>
    <mergeCell ref="A50:C50"/>
    <mergeCell ref="G50:H50"/>
    <mergeCell ref="Q49:R49"/>
    <mergeCell ref="G29:H29"/>
    <mergeCell ref="Q55:R55"/>
  </mergeCells>
  <phoneticPr fontId="2"/>
  <conditionalFormatting sqref="J67">
    <cfRule type="cellIs" dxfId="1" priority="1" operator="notEqual">
      <formula>"合計額一致"</formula>
    </cfRule>
  </conditionalFormatting>
  <dataValidations count="2">
    <dataValidation type="list" showInputMessage="1" showErrorMessage="1" sqref="D11:E11" xr:uid="{154F2313-8195-4758-A945-CD09D176CB51}">
      <formula1>$Q$2:$Q$17</formula1>
    </dataValidation>
    <dataValidation type="list" showInputMessage="1" showErrorMessage="1" sqref="K6:O6" xr:uid="{484EC4A3-78B9-44CE-BC18-53FCC4C82D72}">
      <formula1>$R$2:$R$20</formula1>
    </dataValidation>
  </dataValidations>
  <printOptions horizontalCentered="1"/>
  <pageMargins left="0.35433070866141736" right="0" top="0.35433070866141736" bottom="0.15748031496062992" header="0.31496062992125984" footer="0.31496062992125984"/>
  <pageSetup paperSize="9" scale="72" orientation="portrait" horizontalDpi="4294967293" r:id="rId1"/>
  <ignoredErrors>
    <ignoredError sqref="N43:O43 Q65:R68 O64:O65" unlockedFormula="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T53"/>
  <sheetViews>
    <sheetView zoomScale="90" zoomScaleNormal="90" workbookViewId="0">
      <selection activeCell="H32" sqref="H32:L32"/>
    </sheetView>
  </sheetViews>
  <sheetFormatPr defaultColWidth="9" defaultRowHeight="15"/>
  <cols>
    <col min="1" max="1" width="2.33203125" style="3" customWidth="1"/>
    <col min="2" max="2" width="11.44140625" style="3" customWidth="1"/>
    <col min="3" max="3" width="3.6640625" style="3" customWidth="1"/>
    <col min="4" max="4" width="12.88671875" style="3" customWidth="1"/>
    <col min="5" max="6" width="12.77734375" style="3" customWidth="1"/>
    <col min="7" max="7" width="13.77734375" style="3" customWidth="1"/>
    <col min="8" max="12" width="11.77734375" style="3" customWidth="1"/>
    <col min="13" max="15" width="9" style="3"/>
    <col min="16" max="16" width="9" style="3" customWidth="1"/>
    <col min="17" max="17" width="13.109375" style="3" bestFit="1" customWidth="1"/>
    <col min="18" max="18" width="9" style="3"/>
    <col min="19" max="19" width="11.77734375" style="3" customWidth="1"/>
    <col min="20" max="16384" width="9" style="3"/>
  </cols>
  <sheetData>
    <row r="1" spans="1:12" ht="19.95" customHeight="1">
      <c r="A1" s="276" t="s">
        <v>415</v>
      </c>
      <c r="B1" s="76"/>
      <c r="C1" s="2"/>
      <c r="I1" s="176"/>
      <c r="J1" s="176" t="s">
        <v>373</v>
      </c>
      <c r="K1" s="779" t="s">
        <v>520</v>
      </c>
      <c r="L1" s="779"/>
    </row>
    <row r="2" spans="1:12" ht="35.25" customHeight="1">
      <c r="A2" s="798" t="s">
        <v>417</v>
      </c>
      <c r="B2" s="799"/>
      <c r="C2" s="799"/>
      <c r="D2" s="799"/>
      <c r="E2" s="799"/>
      <c r="F2" s="799"/>
      <c r="G2" s="799"/>
      <c r="H2" s="799"/>
      <c r="I2" s="799"/>
      <c r="J2" s="799"/>
      <c r="K2" s="799"/>
      <c r="L2" s="799"/>
    </row>
    <row r="3" spans="1:12" ht="13.2" customHeight="1" thickBot="1">
      <c r="A3" s="4"/>
      <c r="B3" s="4"/>
      <c r="C3" s="4"/>
      <c r="D3" s="4"/>
      <c r="E3" s="4"/>
      <c r="F3" s="4"/>
      <c r="G3" s="4"/>
      <c r="H3" s="4"/>
      <c r="I3" s="4"/>
      <c r="J3" s="4"/>
      <c r="K3" s="177"/>
      <c r="L3" s="178"/>
    </row>
    <row r="4" spans="1:12" ht="19.95" customHeight="1">
      <c r="A4" s="179"/>
      <c r="B4" s="179"/>
      <c r="C4" s="179"/>
      <c r="G4" s="859" t="s">
        <v>409</v>
      </c>
      <c r="H4" s="860"/>
      <c r="I4" s="850" t="str">
        <f>'①収支予算書(原本) '!K5</f>
        <v>（一財）北海道バスケットボール協会</v>
      </c>
      <c r="J4" s="851"/>
      <c r="K4" s="851"/>
      <c r="L4" s="852"/>
    </row>
    <row r="5" spans="1:12" ht="19.95" customHeight="1">
      <c r="A5" s="180"/>
      <c r="B5" s="179"/>
      <c r="C5" s="179"/>
      <c r="G5" s="861" t="s">
        <v>411</v>
      </c>
      <c r="H5" s="862"/>
      <c r="I5" s="853">
        <f>'①収支予算書(原本) '!K6</f>
        <v>0</v>
      </c>
      <c r="J5" s="854"/>
      <c r="K5" s="854"/>
      <c r="L5" s="855"/>
    </row>
    <row r="6" spans="1:12" ht="19.95" customHeight="1">
      <c r="A6" s="180"/>
      <c r="B6" s="179"/>
      <c r="C6" s="179"/>
      <c r="G6" s="861" t="s">
        <v>412</v>
      </c>
      <c r="H6" s="862"/>
      <c r="I6" s="853">
        <f>'①収支予算書(原本) '!K7</f>
        <v>0</v>
      </c>
      <c r="J6" s="854"/>
      <c r="K6" s="854"/>
      <c r="L6" s="855"/>
    </row>
    <row r="7" spans="1:12" ht="16.5" customHeight="1" thickBot="1">
      <c r="A7" s="179"/>
      <c r="B7" s="179"/>
      <c r="C7" s="179"/>
      <c r="G7" s="863" t="s">
        <v>413</v>
      </c>
      <c r="H7" s="864"/>
      <c r="I7" s="856">
        <f>'①収支予算書(原本) '!K8</f>
        <v>0</v>
      </c>
      <c r="J7" s="857"/>
      <c r="K7" s="857"/>
      <c r="L7" s="858"/>
    </row>
    <row r="8" spans="1:12" ht="16.5" customHeight="1">
      <c r="A8" s="338"/>
      <c r="B8" s="338"/>
      <c r="C8" s="338"/>
      <c r="D8" s="145"/>
      <c r="G8" s="181"/>
      <c r="H8" s="780"/>
      <c r="I8" s="780"/>
      <c r="J8" s="780"/>
      <c r="K8" s="781"/>
      <c r="L8" s="781"/>
    </row>
    <row r="9" spans="1:12" ht="25.95" customHeight="1" thickBot="1">
      <c r="A9" s="338"/>
      <c r="B9" s="338"/>
      <c r="C9" s="338"/>
      <c r="D9" s="186"/>
      <c r="E9" s="78"/>
      <c r="F9" s="78"/>
      <c r="G9" s="78"/>
      <c r="H9" s="78"/>
      <c r="I9" s="78"/>
      <c r="J9" s="78"/>
      <c r="K9" s="78"/>
    </row>
    <row r="10" spans="1:12" ht="21.45" customHeight="1" thickBot="1">
      <c r="A10" s="785" t="s">
        <v>105</v>
      </c>
      <c r="B10" s="786"/>
      <c r="C10" s="786"/>
      <c r="D10" s="782" t="str">
        <f>'①収支予算書(原本) '!D10:O10</f>
        <v/>
      </c>
      <c r="E10" s="783"/>
      <c r="F10" s="783"/>
      <c r="G10" s="783"/>
      <c r="H10" s="783"/>
      <c r="I10" s="783"/>
      <c r="J10" s="783"/>
      <c r="K10" s="783"/>
      <c r="L10" s="784"/>
    </row>
    <row r="11" spans="1:12" ht="21.45" customHeight="1" thickBot="1">
      <c r="A11" s="802" t="s">
        <v>78</v>
      </c>
      <c r="B11" s="803"/>
      <c r="C11" s="803"/>
      <c r="D11" s="251">
        <f>'①収支予算書(原本) '!D11:O11</f>
        <v>0</v>
      </c>
      <c r="E11" s="783">
        <f>'①収支予算書(原本) '!F11</f>
        <v>0</v>
      </c>
      <c r="F11" s="783"/>
      <c r="G11" s="783"/>
      <c r="H11" s="783"/>
      <c r="I11" s="783"/>
      <c r="J11" s="783"/>
      <c r="K11" s="783"/>
      <c r="L11" s="784"/>
    </row>
    <row r="12" spans="1:12" ht="21.45" customHeight="1" thickBot="1">
      <c r="A12" s="802" t="s">
        <v>94</v>
      </c>
      <c r="B12" s="803"/>
      <c r="C12" s="803"/>
      <c r="D12" s="804">
        <f>'①収支予算書(原本) '!C15</f>
        <v>0</v>
      </c>
      <c r="E12" s="805"/>
      <c r="F12" s="252" t="s">
        <v>95</v>
      </c>
      <c r="G12" s="804">
        <f>'①収支予算書(原本) '!G15</f>
        <v>0</v>
      </c>
      <c r="H12" s="806"/>
      <c r="I12" s="253"/>
      <c r="J12" s="253"/>
      <c r="K12" s="810"/>
      <c r="L12" s="811"/>
    </row>
    <row r="13" spans="1:12" ht="21.45" customHeight="1" thickBot="1">
      <c r="A13" s="800" t="s">
        <v>96</v>
      </c>
      <c r="B13" s="801"/>
      <c r="C13" s="801"/>
      <c r="D13" s="807">
        <f>'①収支予算書(原本) '!C16</f>
        <v>0</v>
      </c>
      <c r="E13" s="808"/>
      <c r="F13" s="808"/>
      <c r="G13" s="808"/>
      <c r="H13" s="808"/>
      <c r="I13" s="808"/>
      <c r="J13" s="808"/>
      <c r="K13" s="808"/>
      <c r="L13" s="809"/>
    </row>
    <row r="14" spans="1:12" ht="12.6" customHeight="1">
      <c r="A14" s="182"/>
      <c r="B14" s="182"/>
      <c r="C14" s="182"/>
      <c r="D14" s="182"/>
      <c r="E14" s="182"/>
      <c r="F14" s="182"/>
      <c r="G14" s="182"/>
      <c r="H14" s="182"/>
      <c r="I14" s="182"/>
      <c r="J14" s="182"/>
      <c r="K14" s="182"/>
      <c r="L14" s="182"/>
    </row>
    <row r="15" spans="1:12" ht="22.2" customHeight="1" thickBot="1">
      <c r="A15" s="3" t="s">
        <v>8</v>
      </c>
      <c r="B15" s="2"/>
      <c r="C15" s="2"/>
      <c r="D15" s="2"/>
      <c r="E15" s="790" t="s">
        <v>6</v>
      </c>
      <c r="F15" s="790"/>
      <c r="G15" s="790"/>
      <c r="H15" s="790"/>
      <c r="I15" s="790"/>
      <c r="J15" s="790"/>
      <c r="K15" s="790"/>
      <c r="L15" s="790"/>
    </row>
    <row r="16" spans="1:12" ht="17.7" customHeight="1" thickBot="1">
      <c r="A16" s="795" t="s">
        <v>4</v>
      </c>
      <c r="B16" s="796"/>
      <c r="C16" s="819"/>
      <c r="D16" s="183" t="s">
        <v>33</v>
      </c>
      <c r="E16" s="183" t="s">
        <v>47</v>
      </c>
      <c r="F16" s="812" t="s">
        <v>7</v>
      </c>
      <c r="G16" s="813"/>
      <c r="H16" s="813"/>
      <c r="I16" s="813"/>
      <c r="J16" s="813"/>
      <c r="K16" s="813"/>
      <c r="L16" s="814"/>
    </row>
    <row r="17" spans="1:20" ht="16.95" customHeight="1">
      <c r="A17" s="817" t="s">
        <v>402</v>
      </c>
      <c r="B17" s="818"/>
      <c r="C17" s="818"/>
      <c r="D17" s="254">
        <f>'①収支予算書(原本) '!D23</f>
        <v>0</v>
      </c>
      <c r="E17" s="278"/>
      <c r="F17" s="820"/>
      <c r="G17" s="821"/>
      <c r="H17" s="821"/>
      <c r="I17" s="821"/>
      <c r="J17" s="821"/>
      <c r="K17" s="821"/>
      <c r="L17" s="822"/>
    </row>
    <row r="18" spans="1:20" ht="17.7" customHeight="1">
      <c r="A18" s="815" t="s">
        <v>36</v>
      </c>
      <c r="B18" s="816"/>
      <c r="C18" s="816"/>
      <c r="D18" s="254">
        <f>'①収支予算書(原本) '!D24</f>
        <v>0</v>
      </c>
      <c r="E18" s="260"/>
      <c r="F18" s="847"/>
      <c r="G18" s="848"/>
      <c r="H18" s="848"/>
      <c r="I18" s="848"/>
      <c r="J18" s="848"/>
      <c r="K18" s="848"/>
      <c r="L18" s="849"/>
    </row>
    <row r="19" spans="1:20" ht="17.7" customHeight="1">
      <c r="A19" s="815" t="s">
        <v>37</v>
      </c>
      <c r="B19" s="816"/>
      <c r="C19" s="816"/>
      <c r="D19" s="255">
        <f>'①収支予算書(原本) '!D25</f>
        <v>0</v>
      </c>
      <c r="E19" s="260"/>
      <c r="F19" s="847"/>
      <c r="G19" s="848"/>
      <c r="H19" s="848"/>
      <c r="I19" s="848"/>
      <c r="J19" s="848"/>
      <c r="K19" s="848"/>
      <c r="L19" s="849"/>
    </row>
    <row r="20" spans="1:20" ht="17.7" customHeight="1">
      <c r="A20" s="815" t="s">
        <v>38</v>
      </c>
      <c r="B20" s="816"/>
      <c r="C20" s="816"/>
      <c r="D20" s="255">
        <f>'①収支予算書(原本) '!D26</f>
        <v>0</v>
      </c>
      <c r="E20" s="260"/>
      <c r="F20" s="847"/>
      <c r="G20" s="848"/>
      <c r="H20" s="848"/>
      <c r="I20" s="848"/>
      <c r="J20" s="848"/>
      <c r="K20" s="848"/>
      <c r="L20" s="849"/>
    </row>
    <row r="21" spans="1:20" ht="17.7" customHeight="1">
      <c r="A21" s="791" t="s">
        <v>39</v>
      </c>
      <c r="B21" s="792"/>
      <c r="C21" s="792"/>
      <c r="D21" s="255">
        <f>'①収支予算書(原本) '!D27</f>
        <v>0</v>
      </c>
      <c r="E21" s="279"/>
      <c r="F21" s="841"/>
      <c r="G21" s="842"/>
      <c r="H21" s="842"/>
      <c r="I21" s="842"/>
      <c r="J21" s="842"/>
      <c r="K21" s="842"/>
      <c r="L21" s="843"/>
    </row>
    <row r="22" spans="1:20" ht="17.7" customHeight="1">
      <c r="A22" s="787" t="s">
        <v>40</v>
      </c>
      <c r="B22" s="788"/>
      <c r="C22" s="788"/>
      <c r="D22" s="255">
        <f>'①収支予算書(原本) '!D28</f>
        <v>0</v>
      </c>
      <c r="E22" s="184">
        <f>G22*I22</f>
        <v>0</v>
      </c>
      <c r="F22" s="240" t="s">
        <v>331</v>
      </c>
      <c r="G22" s="115"/>
      <c r="H22" s="257" t="s">
        <v>332</v>
      </c>
      <c r="I22" s="115"/>
      <c r="J22" s="162"/>
      <c r="K22" s="162"/>
      <c r="L22" s="185"/>
    </row>
    <row r="23" spans="1:20" ht="17.7" customHeight="1">
      <c r="A23" s="791" t="s">
        <v>41</v>
      </c>
      <c r="B23" s="792"/>
      <c r="C23" s="792"/>
      <c r="D23" s="255">
        <f>'①収支予算書(原本) '!D29</f>
        <v>0</v>
      </c>
      <c r="E23" s="184">
        <f>G23*(I23+K23)+L23</f>
        <v>0</v>
      </c>
      <c r="F23" s="240" t="s">
        <v>328</v>
      </c>
      <c r="G23" s="116"/>
      <c r="H23" s="258" t="str">
        <f>'①収支予算書(原本) '!G29</f>
        <v>チーム数 　男子</v>
      </c>
      <c r="I23" s="115"/>
      <c r="J23" s="241" t="str">
        <f>'①収支予算書(原本) '!J29</f>
        <v>女子</v>
      </c>
      <c r="K23" s="115"/>
      <c r="L23" s="259"/>
    </row>
    <row r="24" spans="1:20" ht="17.7" customHeight="1">
      <c r="A24" s="815" t="s">
        <v>42</v>
      </c>
      <c r="B24" s="816"/>
      <c r="C24" s="816"/>
      <c r="D24" s="255">
        <f>'①収支予算書(原本) '!D30</f>
        <v>0</v>
      </c>
      <c r="E24" s="260"/>
      <c r="F24" s="841"/>
      <c r="G24" s="842"/>
      <c r="H24" s="842"/>
      <c r="I24" s="842"/>
      <c r="J24" s="842"/>
      <c r="K24" s="842"/>
      <c r="L24" s="843"/>
    </row>
    <row r="25" spans="1:20" ht="17.7" customHeight="1">
      <c r="A25" s="815" t="s">
        <v>43</v>
      </c>
      <c r="B25" s="816"/>
      <c r="C25" s="816"/>
      <c r="D25" s="255">
        <f>'①収支予算書(原本) '!D31</f>
        <v>0</v>
      </c>
      <c r="E25" s="260"/>
      <c r="F25" s="841"/>
      <c r="G25" s="842"/>
      <c r="H25" s="842"/>
      <c r="I25" s="842"/>
      <c r="J25" s="842"/>
      <c r="K25" s="842"/>
      <c r="L25" s="843"/>
      <c r="P25" s="186"/>
    </row>
    <row r="26" spans="1:20" ht="17.7" customHeight="1">
      <c r="A26" s="791" t="s">
        <v>44</v>
      </c>
      <c r="B26" s="792"/>
      <c r="C26" s="792"/>
      <c r="D26" s="255">
        <f>'①収支予算書(原本) '!D32</f>
        <v>0</v>
      </c>
      <c r="E26" s="260"/>
      <c r="F26" s="841"/>
      <c r="G26" s="842"/>
      <c r="H26" s="842"/>
      <c r="I26" s="842"/>
      <c r="J26" s="842"/>
      <c r="K26" s="842"/>
      <c r="L26" s="843"/>
      <c r="Q26" s="186"/>
      <c r="R26" s="186"/>
      <c r="S26" s="186"/>
    </row>
    <row r="27" spans="1:20" ht="17.7" customHeight="1" thickBot="1">
      <c r="A27" s="793" t="s">
        <v>45</v>
      </c>
      <c r="B27" s="794"/>
      <c r="C27" s="794"/>
      <c r="D27" s="255">
        <f>'①収支予算書(原本) '!D33</f>
        <v>0</v>
      </c>
      <c r="E27" s="263"/>
      <c r="F27" s="844"/>
      <c r="G27" s="845"/>
      <c r="H27" s="845"/>
      <c r="I27" s="845"/>
      <c r="J27" s="845"/>
      <c r="K27" s="845"/>
      <c r="L27" s="846"/>
      <c r="T27" s="186"/>
    </row>
    <row r="28" spans="1:20" ht="17.7" customHeight="1" thickBot="1">
      <c r="A28" s="795" t="s">
        <v>0</v>
      </c>
      <c r="B28" s="796"/>
      <c r="C28" s="797"/>
      <c r="D28" s="266">
        <f>SUM(D17:D27)</f>
        <v>0</v>
      </c>
      <c r="E28" s="267">
        <f>SUM(E17:E27)</f>
        <v>0</v>
      </c>
      <c r="F28" s="264"/>
      <c r="G28" s="5"/>
      <c r="H28" s="2"/>
      <c r="I28" s="2"/>
      <c r="J28" s="2"/>
      <c r="K28" s="2"/>
      <c r="L28" s="2"/>
      <c r="P28" s="187"/>
      <c r="Q28" s="187"/>
      <c r="R28" s="187"/>
      <c r="S28" s="187"/>
    </row>
    <row r="29" spans="1:20" ht="17.7" customHeight="1">
      <c r="A29" s="188"/>
      <c r="B29" s="188"/>
      <c r="C29" s="188"/>
      <c r="D29" s="69"/>
      <c r="E29" s="2"/>
      <c r="F29" s="2"/>
      <c r="G29" s="2"/>
      <c r="H29" s="2"/>
      <c r="I29" s="2"/>
      <c r="J29" s="2"/>
      <c r="K29" s="2"/>
      <c r="L29" s="2"/>
      <c r="T29" s="187"/>
    </row>
    <row r="30" spans="1:20" ht="24" customHeight="1" thickBot="1">
      <c r="A30" s="3" t="s">
        <v>25</v>
      </c>
    </row>
    <row r="31" spans="1:20" s="6" customFormat="1" ht="38.4" customHeight="1" thickBot="1">
      <c r="A31" s="795" t="s">
        <v>4</v>
      </c>
      <c r="B31" s="796"/>
      <c r="C31" s="796"/>
      <c r="D31" s="183" t="s">
        <v>33</v>
      </c>
      <c r="E31" s="265" t="s">
        <v>47</v>
      </c>
      <c r="F31" s="273" t="s">
        <v>34</v>
      </c>
      <c r="G31" s="189" t="s">
        <v>35</v>
      </c>
      <c r="H31" s="795" t="s">
        <v>390</v>
      </c>
      <c r="I31" s="796"/>
      <c r="J31" s="796"/>
      <c r="K31" s="796"/>
      <c r="L31" s="819"/>
      <c r="M31" s="3"/>
      <c r="N31" s="3"/>
      <c r="O31" s="3"/>
      <c r="P31" s="3"/>
      <c r="Q31" s="3"/>
      <c r="R31" s="3"/>
      <c r="S31" s="3"/>
      <c r="T31" s="3"/>
    </row>
    <row r="32" spans="1:20" ht="37.5" customHeight="1">
      <c r="A32" s="829" t="s">
        <v>3</v>
      </c>
      <c r="B32" s="830"/>
      <c r="C32" s="831"/>
      <c r="D32" s="270">
        <f>'①収支予算書(原本) '!E38</f>
        <v>0</v>
      </c>
      <c r="E32" s="271" t="str">
        <f>IF(SUM(F32:G32)=0,"",SUM(F32:G32))</f>
        <v/>
      </c>
      <c r="F32" s="272" t="str">
        <f>支出明細集計_リスト!D4</f>
        <v/>
      </c>
      <c r="G32" s="289"/>
      <c r="H32" s="838"/>
      <c r="I32" s="839"/>
      <c r="J32" s="839"/>
      <c r="K32" s="839"/>
      <c r="L32" s="840"/>
    </row>
    <row r="33" spans="1:12" ht="51.6" customHeight="1">
      <c r="A33" s="787" t="s">
        <v>2</v>
      </c>
      <c r="B33" s="788"/>
      <c r="C33" s="789"/>
      <c r="D33" s="256">
        <f>'①収支予算書(原本) '!E44</f>
        <v>0</v>
      </c>
      <c r="E33" s="7" t="str">
        <f t="shared" ref="E33:E46" si="0">IF(SUM(F33:G33)=0,"",SUM(F33:G33))</f>
        <v/>
      </c>
      <c r="F33" s="15" t="str">
        <f>支出明細集計_リスト!D6</f>
        <v/>
      </c>
      <c r="G33" s="290"/>
      <c r="H33" s="823"/>
      <c r="I33" s="824"/>
      <c r="J33" s="824"/>
      <c r="K33" s="824"/>
      <c r="L33" s="825"/>
    </row>
    <row r="34" spans="1:12" ht="17.7" customHeight="1">
      <c r="A34" s="787" t="s">
        <v>1</v>
      </c>
      <c r="B34" s="788"/>
      <c r="C34" s="789"/>
      <c r="D34" s="256">
        <f>'①収支予算書(原本) '!E50</f>
        <v>0</v>
      </c>
      <c r="E34" s="7" t="str">
        <f t="shared" si="0"/>
        <v/>
      </c>
      <c r="F34" s="15" t="str">
        <f>支出明細集計_リスト!D8</f>
        <v/>
      </c>
      <c r="G34" s="290"/>
      <c r="H34" s="823"/>
      <c r="I34" s="824"/>
      <c r="J34" s="824"/>
      <c r="K34" s="824"/>
      <c r="L34" s="825"/>
    </row>
    <row r="35" spans="1:12" ht="17.7" customHeight="1">
      <c r="A35" s="787" t="s">
        <v>71</v>
      </c>
      <c r="B35" s="788"/>
      <c r="C35" s="789"/>
      <c r="D35" s="256">
        <f>'①収支予算書(原本) '!E51</f>
        <v>0</v>
      </c>
      <c r="E35" s="7" t="str">
        <f t="shared" si="0"/>
        <v/>
      </c>
      <c r="F35" s="15" t="str">
        <f>支出明細集計_リスト!D10</f>
        <v/>
      </c>
      <c r="G35" s="290"/>
      <c r="H35" s="823"/>
      <c r="I35" s="824"/>
      <c r="J35" s="824"/>
      <c r="K35" s="824"/>
      <c r="L35" s="825"/>
    </row>
    <row r="36" spans="1:12" ht="17.7" customHeight="1">
      <c r="A36" s="787" t="s">
        <v>72</v>
      </c>
      <c r="B36" s="788"/>
      <c r="C36" s="789"/>
      <c r="D36" s="256">
        <f>'①収支予算書(原本) '!E53</f>
        <v>0</v>
      </c>
      <c r="E36" s="7" t="str">
        <f t="shared" si="0"/>
        <v/>
      </c>
      <c r="F36" s="287" t="str">
        <f>支出明細集計_リスト!D12</f>
        <v/>
      </c>
      <c r="G36" s="290"/>
      <c r="H36" s="823"/>
      <c r="I36" s="824"/>
      <c r="J36" s="824"/>
      <c r="K36" s="824"/>
      <c r="L36" s="825"/>
    </row>
    <row r="37" spans="1:12" ht="17.7" customHeight="1">
      <c r="A37" s="787" t="s">
        <v>73</v>
      </c>
      <c r="B37" s="788"/>
      <c r="C37" s="789"/>
      <c r="D37" s="256">
        <f>'①収支予算書(原本) '!E54</f>
        <v>0</v>
      </c>
      <c r="E37" s="7" t="str">
        <f t="shared" si="0"/>
        <v/>
      </c>
      <c r="F37" s="287" t="str">
        <f>支出明細集計_リスト!D14</f>
        <v/>
      </c>
      <c r="G37" s="290"/>
      <c r="H37" s="823"/>
      <c r="I37" s="824"/>
      <c r="J37" s="824"/>
      <c r="K37" s="824"/>
      <c r="L37" s="825"/>
    </row>
    <row r="38" spans="1:12" ht="39.6" customHeight="1">
      <c r="A38" s="787" t="s">
        <v>74</v>
      </c>
      <c r="B38" s="788"/>
      <c r="C38" s="789"/>
      <c r="D38" s="256">
        <f>'①収支予算書(原本) '!E55</f>
        <v>0</v>
      </c>
      <c r="E38" s="7" t="str">
        <f t="shared" si="0"/>
        <v/>
      </c>
      <c r="F38" s="287" t="str">
        <f>支出明細集計_リスト!D16</f>
        <v/>
      </c>
      <c r="G38" s="290"/>
      <c r="H38" s="823"/>
      <c r="I38" s="824"/>
      <c r="J38" s="824"/>
      <c r="K38" s="824"/>
      <c r="L38" s="825"/>
    </row>
    <row r="39" spans="1:12" ht="17.7" customHeight="1">
      <c r="A39" s="787" t="s">
        <v>75</v>
      </c>
      <c r="B39" s="788"/>
      <c r="C39" s="789"/>
      <c r="D39" s="256">
        <f>'①収支予算書(原本) '!E56</f>
        <v>0</v>
      </c>
      <c r="E39" s="7" t="str">
        <f t="shared" si="0"/>
        <v/>
      </c>
      <c r="F39" s="287" t="str">
        <f>支出明細集計_リスト!E18</f>
        <v/>
      </c>
      <c r="G39" s="290"/>
      <c r="H39" s="823"/>
      <c r="I39" s="824"/>
      <c r="J39" s="824"/>
      <c r="K39" s="824"/>
      <c r="L39" s="825"/>
    </row>
    <row r="40" spans="1:12" ht="52.8" customHeight="1">
      <c r="A40" s="787" t="s">
        <v>76</v>
      </c>
      <c r="B40" s="788"/>
      <c r="C40" s="789"/>
      <c r="D40" s="256">
        <f>'①収支予算書(原本) '!E57</f>
        <v>0</v>
      </c>
      <c r="E40" s="7" t="str">
        <f t="shared" si="0"/>
        <v/>
      </c>
      <c r="F40" s="287" t="str">
        <f>支出明細集計_リスト!D19</f>
        <v/>
      </c>
      <c r="G40" s="290"/>
      <c r="H40" s="823"/>
      <c r="I40" s="824"/>
      <c r="J40" s="824"/>
      <c r="K40" s="824"/>
      <c r="L40" s="825"/>
    </row>
    <row r="41" spans="1:12" ht="5.4" hidden="1" customHeight="1">
      <c r="A41" s="787" t="s">
        <v>259</v>
      </c>
      <c r="B41" s="788"/>
      <c r="C41" s="789"/>
      <c r="D41" s="256">
        <f>'①収支予算書(原本) '!E60</f>
        <v>0</v>
      </c>
      <c r="E41" s="7" t="str">
        <f t="shared" si="0"/>
        <v/>
      </c>
      <c r="F41" s="287" t="str">
        <f>支出明細集計_リスト!D21</f>
        <v/>
      </c>
      <c r="G41" s="290"/>
      <c r="H41" s="823"/>
      <c r="I41" s="824"/>
      <c r="J41" s="824"/>
      <c r="K41" s="824"/>
      <c r="L41" s="825"/>
    </row>
    <row r="42" spans="1:12" ht="17.25" customHeight="1">
      <c r="A42" s="787" t="s">
        <v>260</v>
      </c>
      <c r="B42" s="788"/>
      <c r="C42" s="789"/>
      <c r="D42" s="256">
        <f>'①収支予算書(原本) '!E61</f>
        <v>0</v>
      </c>
      <c r="E42" s="7" t="str">
        <f t="shared" si="0"/>
        <v/>
      </c>
      <c r="F42" s="287" t="str">
        <f>支出明細集計_リスト!E23</f>
        <v/>
      </c>
      <c r="G42" s="290"/>
      <c r="H42" s="823"/>
      <c r="I42" s="824"/>
      <c r="J42" s="824"/>
      <c r="K42" s="824"/>
      <c r="L42" s="825"/>
    </row>
    <row r="43" spans="1:12" ht="17.7" customHeight="1">
      <c r="A43" s="787" t="s">
        <v>261</v>
      </c>
      <c r="B43" s="788"/>
      <c r="C43" s="789"/>
      <c r="D43" s="256">
        <f>'①収支予算書(原本) '!E62</f>
        <v>0</v>
      </c>
      <c r="E43" s="7" t="str">
        <f t="shared" si="0"/>
        <v/>
      </c>
      <c r="F43" s="287" t="str">
        <f>支出明細集計_リスト!D24</f>
        <v/>
      </c>
      <c r="G43" s="290"/>
      <c r="H43" s="823"/>
      <c r="I43" s="824"/>
      <c r="J43" s="824"/>
      <c r="K43" s="824"/>
      <c r="L43" s="825"/>
    </row>
    <row r="44" spans="1:12" ht="17.7" customHeight="1">
      <c r="A44" s="787" t="s">
        <v>262</v>
      </c>
      <c r="B44" s="788"/>
      <c r="C44" s="789"/>
      <c r="D44" s="256">
        <f>'①収支予算書(原本) '!E63</f>
        <v>0</v>
      </c>
      <c r="E44" s="7" t="str">
        <f t="shared" si="0"/>
        <v/>
      </c>
      <c r="F44" s="287" t="str">
        <f>支出明細集計_リスト!D26</f>
        <v/>
      </c>
      <c r="G44" s="290"/>
      <c r="H44" s="823"/>
      <c r="I44" s="824"/>
      <c r="J44" s="824"/>
      <c r="K44" s="824"/>
      <c r="L44" s="825"/>
    </row>
    <row r="45" spans="1:12" ht="17.7" customHeight="1">
      <c r="A45" s="787" t="s">
        <v>263</v>
      </c>
      <c r="B45" s="788"/>
      <c r="C45" s="789"/>
      <c r="D45" s="256">
        <f>'①収支予算書(原本) '!E64</f>
        <v>0</v>
      </c>
      <c r="E45" s="7" t="str">
        <f t="shared" si="0"/>
        <v/>
      </c>
      <c r="F45" s="287" t="str">
        <f>支出明細集計_リスト!D28</f>
        <v/>
      </c>
      <c r="G45" s="290"/>
      <c r="H45" s="823"/>
      <c r="I45" s="824"/>
      <c r="J45" s="824"/>
      <c r="K45" s="824"/>
      <c r="L45" s="825"/>
    </row>
    <row r="46" spans="1:12" ht="17.7" customHeight="1" thickBot="1">
      <c r="A46" s="834" t="s">
        <v>264</v>
      </c>
      <c r="B46" s="835"/>
      <c r="C46" s="836"/>
      <c r="D46" s="262">
        <f>'①収支予算書(原本) '!E66</f>
        <v>0</v>
      </c>
      <c r="E46" s="261" t="str">
        <f t="shared" si="0"/>
        <v/>
      </c>
      <c r="F46" s="288" t="str">
        <f>支出明細集計_リスト!E30</f>
        <v/>
      </c>
      <c r="G46" s="291"/>
      <c r="H46" s="823"/>
      <c r="I46" s="824"/>
      <c r="J46" s="824"/>
      <c r="K46" s="824"/>
      <c r="L46" s="825"/>
    </row>
    <row r="47" spans="1:12" ht="17.7" customHeight="1" thickBot="1">
      <c r="A47" s="832" t="s">
        <v>0</v>
      </c>
      <c r="B47" s="833"/>
      <c r="C47" s="833"/>
      <c r="D47" s="274">
        <f>SUM(D32:D46)</f>
        <v>0</v>
      </c>
      <c r="E47" s="268">
        <f>SUM(E32:E40,E42:E46)</f>
        <v>0</v>
      </c>
      <c r="F47" s="268">
        <f>SUM(F32:F40,F42:F46)</f>
        <v>0</v>
      </c>
      <c r="G47" s="269">
        <f>SUM(G32:G46)</f>
        <v>0</v>
      </c>
      <c r="H47" s="190" t="str">
        <f>IF(F47+G47=E47,"合計額一致","合計額が合っていません。対象経費・対象外経費ご確認下さい")</f>
        <v>合計額一致</v>
      </c>
      <c r="I47" s="190"/>
      <c r="J47" s="190"/>
      <c r="K47" s="191"/>
      <c r="L47" s="191"/>
    </row>
    <row r="48" spans="1:12" ht="17.7" customHeight="1" thickBot="1">
      <c r="A48" s="8"/>
      <c r="B48" s="9"/>
      <c r="C48" s="9"/>
      <c r="D48" s="10"/>
      <c r="E48" s="8"/>
      <c r="F48" s="10"/>
      <c r="G48" s="192"/>
      <c r="H48" s="186"/>
      <c r="I48" s="186"/>
      <c r="J48" s="186"/>
      <c r="K48" s="186"/>
      <c r="L48" s="186"/>
    </row>
    <row r="49" spans="1:13" ht="14.4" customHeight="1" thickBot="1">
      <c r="A49" s="11"/>
      <c r="B49" s="826" t="s">
        <v>395</v>
      </c>
      <c r="C49" s="827"/>
      <c r="D49" s="828"/>
      <c r="E49" s="12">
        <f>D28-D47</f>
        <v>0</v>
      </c>
      <c r="F49" s="13"/>
      <c r="G49" s="186"/>
      <c r="H49" s="186"/>
      <c r="I49" s="186"/>
      <c r="J49" s="186"/>
      <c r="K49" s="186"/>
      <c r="L49" s="186"/>
      <c r="M49" s="193"/>
    </row>
    <row r="50" spans="1:13" ht="7.95" customHeight="1" thickBot="1">
      <c r="A50" s="11"/>
      <c r="B50" s="11"/>
      <c r="C50" s="11"/>
      <c r="D50" s="8"/>
      <c r="E50" s="14"/>
      <c r="F50" s="8"/>
      <c r="G50" s="186"/>
      <c r="H50" s="186"/>
      <c r="I50" s="186"/>
      <c r="J50" s="186"/>
      <c r="K50" s="186"/>
      <c r="L50" s="186"/>
      <c r="M50" s="193"/>
    </row>
    <row r="51" spans="1:13" ht="14.4" customHeight="1" thickBot="1">
      <c r="B51" s="826" t="s">
        <v>400</v>
      </c>
      <c r="C51" s="827"/>
      <c r="D51" s="828"/>
      <c r="E51" s="12">
        <f>E28-E47</f>
        <v>0</v>
      </c>
    </row>
    <row r="52" spans="1:13" ht="7.95" customHeight="1"/>
    <row r="53" spans="1:13" ht="14.4" customHeight="1">
      <c r="B53" s="837"/>
      <c r="C53" s="837"/>
      <c r="D53" s="837"/>
      <c r="E53" s="281"/>
    </row>
  </sheetData>
  <sheetProtection algorithmName="SHA-512" hashValue="v3/JQEaXtyNK6MoatlFp2GlrqzksGFuEK389D3LDaGR7orx+46+gcfNkX2y+4IwrekEPIhH2bFuUYoSdsPkppQ==" saltValue="RYjMw7ALTSX1PbrA6UdBhQ==" spinCount="100000" sheet="1" objects="1" scenarios="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81">
    <mergeCell ref="I4:L4"/>
    <mergeCell ref="I5:L5"/>
    <mergeCell ref="I6:L6"/>
    <mergeCell ref="I7:L7"/>
    <mergeCell ref="G4:H4"/>
    <mergeCell ref="G5:H5"/>
    <mergeCell ref="G6:H6"/>
    <mergeCell ref="G7:H7"/>
    <mergeCell ref="H44:L44"/>
    <mergeCell ref="F25:L25"/>
    <mergeCell ref="F26:L26"/>
    <mergeCell ref="F27:L27"/>
    <mergeCell ref="F18:L18"/>
    <mergeCell ref="F19:L19"/>
    <mergeCell ref="F20:L20"/>
    <mergeCell ref="F21:L21"/>
    <mergeCell ref="F24:L24"/>
    <mergeCell ref="A33:C33"/>
    <mergeCell ref="H46:L46"/>
    <mergeCell ref="B51:D51"/>
    <mergeCell ref="B53:D53"/>
    <mergeCell ref="H32:L32"/>
    <mergeCell ref="H33:L33"/>
    <mergeCell ref="H34:L34"/>
    <mergeCell ref="H35:L35"/>
    <mergeCell ref="H36:L36"/>
    <mergeCell ref="H37:L37"/>
    <mergeCell ref="H38:L38"/>
    <mergeCell ref="H39:L39"/>
    <mergeCell ref="H40:L40"/>
    <mergeCell ref="H41:L41"/>
    <mergeCell ref="H42:L42"/>
    <mergeCell ref="H43:L43"/>
    <mergeCell ref="A19:C19"/>
    <mergeCell ref="H45:L45"/>
    <mergeCell ref="B49:D49"/>
    <mergeCell ref="A32:C32"/>
    <mergeCell ref="A47:C47"/>
    <mergeCell ref="A46:C46"/>
    <mergeCell ref="A45:C45"/>
    <mergeCell ref="A44:C44"/>
    <mergeCell ref="A43:C43"/>
    <mergeCell ref="A36:C36"/>
    <mergeCell ref="A42:C42"/>
    <mergeCell ref="A40:C40"/>
    <mergeCell ref="A39:C39"/>
    <mergeCell ref="A38:C38"/>
    <mergeCell ref="A37:C37"/>
    <mergeCell ref="A35:C35"/>
    <mergeCell ref="E11:L11"/>
    <mergeCell ref="D13:L13"/>
    <mergeCell ref="K12:L12"/>
    <mergeCell ref="A34:C34"/>
    <mergeCell ref="F16:L16"/>
    <mergeCell ref="A18:C18"/>
    <mergeCell ref="A17:C17"/>
    <mergeCell ref="A20:C20"/>
    <mergeCell ref="A21:C21"/>
    <mergeCell ref="A16:C16"/>
    <mergeCell ref="F17:L17"/>
    <mergeCell ref="H31:L31"/>
    <mergeCell ref="A26:C26"/>
    <mergeCell ref="A24:C24"/>
    <mergeCell ref="A25:C25"/>
    <mergeCell ref="A22:C22"/>
    <mergeCell ref="K1:L1"/>
    <mergeCell ref="H8:L8"/>
    <mergeCell ref="D10:L10"/>
    <mergeCell ref="A10:C10"/>
    <mergeCell ref="A41:C41"/>
    <mergeCell ref="E15:L15"/>
    <mergeCell ref="A23:C23"/>
    <mergeCell ref="A27:C27"/>
    <mergeCell ref="A28:C28"/>
    <mergeCell ref="A31:C31"/>
    <mergeCell ref="A2:L2"/>
    <mergeCell ref="A13:C13"/>
    <mergeCell ref="A11:C11"/>
    <mergeCell ref="A12:C12"/>
    <mergeCell ref="D12:E12"/>
    <mergeCell ref="G12:H12"/>
  </mergeCells>
  <phoneticPr fontId="2"/>
  <conditionalFormatting sqref="H47:J47">
    <cfRule type="cellIs" dxfId="0" priority="1" operator="equal">
      <formula>"合計額が合っていません。対象経費・対象外経費ご確認下さい"</formula>
    </cfRule>
  </conditionalFormatting>
  <printOptions horizontalCentered="1"/>
  <pageMargins left="0.23622047244094491" right="0.23622047244094491" top="0.47244094488188981" bottom="0.37" header="0.31496062992125984" footer="0.31496062992125984"/>
  <pageSetup paperSize="9" scale="78" orientation="portrait"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76"/>
  <sheetViews>
    <sheetView zoomScale="80" zoomScaleNormal="80" workbookViewId="0">
      <selection activeCell="B5" sqref="B5"/>
    </sheetView>
  </sheetViews>
  <sheetFormatPr defaultColWidth="8.88671875" defaultRowHeight="15"/>
  <cols>
    <col min="1" max="1" width="3.88671875" style="18" customWidth="1"/>
    <col min="2" max="2" width="21.44140625" style="18" bestFit="1" customWidth="1"/>
    <col min="3" max="3" width="9.88671875" style="18" customWidth="1"/>
    <col min="4" max="5" width="5.33203125" style="18" customWidth="1"/>
    <col min="6" max="6" width="35.5546875" style="18" customWidth="1"/>
    <col min="7" max="7" width="55" style="237" customWidth="1"/>
    <col min="8" max="8" width="17.88671875" style="237" customWidth="1"/>
    <col min="9" max="10" width="12.21875" style="237" hidden="1" customWidth="1"/>
    <col min="11" max="11" width="15" style="18" hidden="1" customWidth="1"/>
    <col min="12" max="12" width="14" style="18" hidden="1" customWidth="1"/>
    <col min="13" max="13" width="3.44140625" hidden="1" customWidth="1"/>
    <col min="14" max="16" width="14.6640625" hidden="1" customWidth="1"/>
    <col min="17" max="17" width="3.77734375" hidden="1" customWidth="1"/>
    <col min="18" max="18" width="12.21875" hidden="1" customWidth="1"/>
    <col min="19" max="19" width="18.33203125" hidden="1" customWidth="1"/>
    <col min="20" max="22" width="0" hidden="1" customWidth="1"/>
    <col min="23" max="16384" width="8.88671875" style="18"/>
  </cols>
  <sheetData>
    <row r="1" spans="1:22" ht="17.7" customHeight="1">
      <c r="A1" s="277" t="s">
        <v>416</v>
      </c>
      <c r="G1" s="18"/>
      <c r="H1" s="18"/>
      <c r="I1" s="18"/>
      <c r="J1" s="18"/>
    </row>
    <row r="2" spans="1:22" ht="17.7" customHeight="1" thickBot="1">
      <c r="B2" s="194"/>
      <c r="G2" s="18"/>
      <c r="H2" s="18"/>
      <c r="I2" s="18"/>
      <c r="J2" s="18"/>
    </row>
    <row r="3" spans="1:22" ht="28.5" customHeight="1" thickBot="1">
      <c r="A3" s="195"/>
      <c r="B3" s="195" t="s">
        <v>24</v>
      </c>
      <c r="D3" s="195"/>
      <c r="E3" s="195"/>
      <c r="F3" s="196"/>
      <c r="G3" s="197"/>
      <c r="H3" s="198"/>
      <c r="I3" s="199"/>
      <c r="J3" s="18"/>
      <c r="K3" s="865" t="s">
        <v>23</v>
      </c>
      <c r="L3" s="866"/>
      <c r="M3" s="200"/>
      <c r="N3" s="200" t="s">
        <v>62</v>
      </c>
      <c r="O3" s="200" t="s">
        <v>34</v>
      </c>
      <c r="P3" s="200" t="s">
        <v>35</v>
      </c>
      <c r="Q3" s="200"/>
      <c r="R3" s="867" t="s">
        <v>22</v>
      </c>
      <c r="S3" s="868"/>
      <c r="T3" s="201" t="s">
        <v>46</v>
      </c>
      <c r="U3" s="201" t="s">
        <v>34</v>
      </c>
      <c r="V3" s="201" t="s">
        <v>49</v>
      </c>
    </row>
    <row r="4" spans="1:22" ht="20.100000000000001" customHeight="1" thickBot="1">
      <c r="B4" s="202" t="s">
        <v>5</v>
      </c>
      <c r="C4" s="203" t="s">
        <v>18</v>
      </c>
      <c r="D4" s="204" t="s">
        <v>26</v>
      </c>
      <c r="E4" s="204" t="s">
        <v>27</v>
      </c>
      <c r="F4" s="203" t="s">
        <v>21</v>
      </c>
      <c r="G4" s="203" t="s">
        <v>20</v>
      </c>
      <c r="H4" s="205" t="s">
        <v>19</v>
      </c>
      <c r="I4" s="206" t="s">
        <v>32</v>
      </c>
      <c r="J4" s="205" t="s">
        <v>48</v>
      </c>
      <c r="K4" s="207" t="s">
        <v>17</v>
      </c>
      <c r="L4" s="208" t="s">
        <v>16</v>
      </c>
      <c r="M4" s="209"/>
      <c r="N4" s="210" t="s">
        <v>50</v>
      </c>
      <c r="O4" s="210" t="s">
        <v>50</v>
      </c>
      <c r="P4" s="210" t="s">
        <v>51</v>
      </c>
      <c r="Q4" s="211"/>
      <c r="R4" s="212">
        <v>1</v>
      </c>
      <c r="S4" s="213" t="s">
        <v>50</v>
      </c>
      <c r="T4" s="147">
        <f t="shared" ref="T4:T26" si="0">SUMIF(B:B,$S4,H:H)</f>
        <v>0</v>
      </c>
      <c r="U4" s="147">
        <f t="shared" ref="U4:U26" si="1">SUMIF(B:B,$S4,I:I)</f>
        <v>0</v>
      </c>
      <c r="V4" s="147">
        <f t="shared" ref="V4:V26" si="2">SUMIF(B:B,$S4,J:J)</f>
        <v>0</v>
      </c>
    </row>
    <row r="5" spans="1:22" ht="20.100000000000001" customHeight="1">
      <c r="A5" s="214">
        <v>1</v>
      </c>
      <c r="B5" s="62"/>
      <c r="C5" s="63"/>
      <c r="D5" s="64"/>
      <c r="E5" s="64"/>
      <c r="F5" s="70"/>
      <c r="G5" s="72"/>
      <c r="H5" s="65"/>
      <c r="I5" s="215" t="str">
        <f>IF(COUNTIF(対象経費,B5),H5,"")</f>
        <v/>
      </c>
      <c r="J5" s="215" t="str">
        <f t="shared" ref="J5:J36" si="3">IF(COUNTIF(対象外経費,B5),H5,"")</f>
        <v/>
      </c>
      <c r="K5" s="216"/>
      <c r="L5" s="217"/>
      <c r="M5" s="209"/>
      <c r="N5" s="210" t="s">
        <v>51</v>
      </c>
      <c r="O5" s="210" t="s">
        <v>52</v>
      </c>
      <c r="P5" s="210" t="s">
        <v>53</v>
      </c>
      <c r="Q5" s="211"/>
      <c r="R5" s="212">
        <v>2</v>
      </c>
      <c r="S5" s="218" t="s">
        <v>51</v>
      </c>
      <c r="T5" s="148">
        <f t="shared" si="0"/>
        <v>0</v>
      </c>
      <c r="U5" s="148">
        <f t="shared" si="1"/>
        <v>0</v>
      </c>
      <c r="V5" s="148">
        <f t="shared" si="2"/>
        <v>0</v>
      </c>
    </row>
    <row r="6" spans="1:22" ht="20.100000000000001" customHeight="1">
      <c r="A6" s="214">
        <v>2</v>
      </c>
      <c r="B6" s="62"/>
      <c r="C6" s="22"/>
      <c r="D6" s="23"/>
      <c r="E6" s="23"/>
      <c r="F6" s="71"/>
      <c r="G6" s="73"/>
      <c r="H6" s="65"/>
      <c r="I6" s="219" t="str">
        <f t="shared" ref="I6:I36" si="4">IF(COUNTIF(対象経費,B6),H6,"")</f>
        <v/>
      </c>
      <c r="J6" s="219" t="str">
        <f>IF(COUNTIF(対象外経費,B6),H6,"")</f>
        <v/>
      </c>
      <c r="K6" s="220"/>
      <c r="L6" s="221"/>
      <c r="M6" s="209"/>
      <c r="N6" s="210" t="s">
        <v>52</v>
      </c>
      <c r="O6" s="210" t="s">
        <v>54</v>
      </c>
      <c r="P6" s="210" t="s">
        <v>55</v>
      </c>
      <c r="Q6" s="211"/>
      <c r="R6" s="212">
        <v>3</v>
      </c>
      <c r="S6" s="218" t="s">
        <v>52</v>
      </c>
      <c r="T6" s="149">
        <f t="shared" si="0"/>
        <v>0</v>
      </c>
      <c r="U6" s="148">
        <f t="shared" si="1"/>
        <v>0</v>
      </c>
      <c r="V6" s="149">
        <f t="shared" si="2"/>
        <v>0</v>
      </c>
    </row>
    <row r="7" spans="1:22" ht="20.100000000000001" customHeight="1">
      <c r="A7" s="214">
        <v>3</v>
      </c>
      <c r="B7" s="62"/>
      <c r="C7" s="22"/>
      <c r="D7" s="23"/>
      <c r="E7" s="23"/>
      <c r="F7" s="71"/>
      <c r="G7" s="73"/>
      <c r="H7" s="65"/>
      <c r="I7" s="219" t="str">
        <f t="shared" si="4"/>
        <v/>
      </c>
      <c r="J7" s="219" t="str">
        <f t="shared" si="3"/>
        <v/>
      </c>
      <c r="K7" s="220"/>
      <c r="L7" s="221"/>
      <c r="M7" s="209"/>
      <c r="N7" s="210" t="s">
        <v>53</v>
      </c>
      <c r="O7" s="210" t="s">
        <v>69</v>
      </c>
      <c r="P7" s="210" t="s">
        <v>70</v>
      </c>
      <c r="Q7" s="211"/>
      <c r="R7" s="212">
        <v>4</v>
      </c>
      <c r="S7" s="218" t="s">
        <v>53</v>
      </c>
      <c r="T7" s="149">
        <f t="shared" si="0"/>
        <v>0</v>
      </c>
      <c r="U7" s="148">
        <f t="shared" si="1"/>
        <v>0</v>
      </c>
      <c r="V7" s="149">
        <f t="shared" si="2"/>
        <v>0</v>
      </c>
    </row>
    <row r="8" spans="1:22" ht="20.100000000000001" customHeight="1">
      <c r="A8" s="214">
        <v>4</v>
      </c>
      <c r="B8" s="62"/>
      <c r="C8" s="22"/>
      <c r="D8" s="23"/>
      <c r="E8" s="23"/>
      <c r="F8" s="71"/>
      <c r="G8" s="73"/>
      <c r="H8" s="65"/>
      <c r="I8" s="219" t="str">
        <f t="shared" si="4"/>
        <v/>
      </c>
      <c r="J8" s="219" t="str">
        <f t="shared" si="3"/>
        <v/>
      </c>
      <c r="K8" s="220"/>
      <c r="L8" s="221"/>
      <c r="M8" s="209"/>
      <c r="N8" s="210" t="s">
        <v>54</v>
      </c>
      <c r="O8" s="210" t="s">
        <v>56</v>
      </c>
      <c r="P8" s="210" t="s">
        <v>396</v>
      </c>
      <c r="Q8" s="211"/>
      <c r="R8" s="212">
        <v>5</v>
      </c>
      <c r="S8" s="218" t="s">
        <v>54</v>
      </c>
      <c r="T8" s="149">
        <f t="shared" si="0"/>
        <v>0</v>
      </c>
      <c r="U8" s="148">
        <f t="shared" si="1"/>
        <v>0</v>
      </c>
      <c r="V8" s="149">
        <f t="shared" si="2"/>
        <v>0</v>
      </c>
    </row>
    <row r="9" spans="1:22" ht="20.100000000000001" customHeight="1">
      <c r="A9" s="214">
        <v>5</v>
      </c>
      <c r="B9" s="62"/>
      <c r="C9" s="22"/>
      <c r="D9" s="23"/>
      <c r="E9" s="23"/>
      <c r="F9" s="71"/>
      <c r="G9" s="73"/>
      <c r="H9" s="24"/>
      <c r="I9" s="219" t="str">
        <f t="shared" si="4"/>
        <v/>
      </c>
      <c r="J9" s="219" t="str">
        <f t="shared" si="3"/>
        <v/>
      </c>
      <c r="K9" s="220"/>
      <c r="L9" s="221"/>
      <c r="M9" s="209"/>
      <c r="N9" s="210" t="s">
        <v>55</v>
      </c>
      <c r="O9" s="210" t="s">
        <v>58</v>
      </c>
      <c r="P9" s="210" t="s">
        <v>397</v>
      </c>
      <c r="Q9" s="211"/>
      <c r="R9" s="212">
        <v>6</v>
      </c>
      <c r="S9" s="218" t="s">
        <v>55</v>
      </c>
      <c r="T9" s="149">
        <f t="shared" si="0"/>
        <v>0</v>
      </c>
      <c r="U9" s="148">
        <f t="shared" si="1"/>
        <v>0</v>
      </c>
      <c r="V9" s="149">
        <f t="shared" si="2"/>
        <v>0</v>
      </c>
    </row>
    <row r="10" spans="1:22" ht="20.100000000000001" customHeight="1">
      <c r="A10" s="214">
        <v>6</v>
      </c>
      <c r="B10" s="62"/>
      <c r="C10" s="22"/>
      <c r="D10" s="23"/>
      <c r="E10" s="23"/>
      <c r="F10" s="71"/>
      <c r="G10" s="73"/>
      <c r="H10" s="24"/>
      <c r="I10" s="219" t="str">
        <f t="shared" si="4"/>
        <v/>
      </c>
      <c r="J10" s="219" t="str">
        <f t="shared" si="3"/>
        <v/>
      </c>
      <c r="K10" s="220"/>
      <c r="L10" s="221"/>
      <c r="M10" s="209"/>
      <c r="N10" s="210" t="s">
        <v>69</v>
      </c>
      <c r="O10" s="210" t="s">
        <v>60</v>
      </c>
      <c r="P10" s="210" t="s">
        <v>57</v>
      </c>
      <c r="Q10" s="222"/>
      <c r="R10" s="212">
        <v>7</v>
      </c>
      <c r="S10" s="218" t="s">
        <v>69</v>
      </c>
      <c r="T10" s="149">
        <f t="shared" si="0"/>
        <v>0</v>
      </c>
      <c r="U10" s="148">
        <f t="shared" si="1"/>
        <v>0</v>
      </c>
      <c r="V10" s="149">
        <f t="shared" si="2"/>
        <v>0</v>
      </c>
    </row>
    <row r="11" spans="1:22" ht="20.100000000000001" customHeight="1">
      <c r="A11" s="214">
        <v>7</v>
      </c>
      <c r="B11" s="62"/>
      <c r="C11" s="22"/>
      <c r="D11" s="23"/>
      <c r="E11" s="23"/>
      <c r="F11" s="71"/>
      <c r="G11" s="73"/>
      <c r="H11" s="24"/>
      <c r="I11" s="219" t="str">
        <f t="shared" si="4"/>
        <v/>
      </c>
      <c r="J11" s="219" t="str">
        <f t="shared" si="3"/>
        <v/>
      </c>
      <c r="K11" s="220"/>
      <c r="L11" s="221"/>
      <c r="M11" s="209"/>
      <c r="N11" s="210" t="s">
        <v>70</v>
      </c>
      <c r="O11" s="210" t="s">
        <v>65</v>
      </c>
      <c r="P11" s="210" t="s">
        <v>15</v>
      </c>
      <c r="Q11" s="222"/>
      <c r="R11" s="212">
        <v>8</v>
      </c>
      <c r="S11" s="218" t="s">
        <v>70</v>
      </c>
      <c r="T11" s="149">
        <f t="shared" si="0"/>
        <v>0</v>
      </c>
      <c r="U11" s="148">
        <f t="shared" si="1"/>
        <v>0</v>
      </c>
      <c r="V11" s="149">
        <f t="shared" si="2"/>
        <v>0</v>
      </c>
    </row>
    <row r="12" spans="1:22" ht="20.100000000000001" customHeight="1">
      <c r="A12" s="214">
        <v>8</v>
      </c>
      <c r="B12" s="62"/>
      <c r="C12" s="22"/>
      <c r="D12" s="23"/>
      <c r="E12" s="23"/>
      <c r="F12" s="71"/>
      <c r="G12" s="73"/>
      <c r="H12" s="24"/>
      <c r="I12" s="219" t="str">
        <f t="shared" si="4"/>
        <v/>
      </c>
      <c r="J12" s="219" t="str">
        <f t="shared" si="3"/>
        <v/>
      </c>
      <c r="K12" s="220"/>
      <c r="L12" s="221"/>
      <c r="M12" s="209"/>
      <c r="N12" s="210" t="s">
        <v>396</v>
      </c>
      <c r="O12" s="210" t="s">
        <v>67</v>
      </c>
      <c r="P12" s="210" t="s">
        <v>59</v>
      </c>
      <c r="Q12" s="222"/>
      <c r="R12" s="212">
        <v>9</v>
      </c>
      <c r="S12" s="218" t="s">
        <v>396</v>
      </c>
      <c r="T12" s="149">
        <f t="shared" si="0"/>
        <v>0</v>
      </c>
      <c r="U12" s="148">
        <f t="shared" si="1"/>
        <v>0</v>
      </c>
      <c r="V12" s="149">
        <f t="shared" si="2"/>
        <v>0</v>
      </c>
    </row>
    <row r="13" spans="1:22" ht="20.100000000000001" customHeight="1">
      <c r="A13" s="214">
        <v>9</v>
      </c>
      <c r="B13" s="62"/>
      <c r="C13" s="22"/>
      <c r="D13" s="23"/>
      <c r="E13" s="23"/>
      <c r="F13" s="71"/>
      <c r="G13" s="73"/>
      <c r="H13" s="24"/>
      <c r="I13" s="219" t="str">
        <f t="shared" si="4"/>
        <v/>
      </c>
      <c r="J13" s="219" t="str">
        <f t="shared" si="3"/>
        <v/>
      </c>
      <c r="K13" s="220"/>
      <c r="L13" s="221"/>
      <c r="M13" s="209"/>
      <c r="N13" s="210" t="s">
        <v>397</v>
      </c>
      <c r="O13" s="210"/>
      <c r="P13" s="210" t="s">
        <v>14</v>
      </c>
      <c r="Q13" s="222"/>
      <c r="R13" s="212">
        <v>10</v>
      </c>
      <c r="S13" s="218" t="s">
        <v>397</v>
      </c>
      <c r="T13" s="149">
        <f t="shared" si="0"/>
        <v>0</v>
      </c>
      <c r="U13" s="148">
        <f t="shared" si="1"/>
        <v>0</v>
      </c>
      <c r="V13" s="149">
        <f t="shared" si="2"/>
        <v>0</v>
      </c>
    </row>
    <row r="14" spans="1:22" ht="20.100000000000001" customHeight="1">
      <c r="A14" s="214">
        <v>10</v>
      </c>
      <c r="B14" s="62"/>
      <c r="C14" s="22"/>
      <c r="D14" s="23"/>
      <c r="E14" s="23"/>
      <c r="F14" s="71"/>
      <c r="G14" s="73"/>
      <c r="H14" s="24"/>
      <c r="I14" s="219" t="str">
        <f t="shared" si="4"/>
        <v/>
      </c>
      <c r="J14" s="219" t="str">
        <f t="shared" si="3"/>
        <v/>
      </c>
      <c r="K14" s="220"/>
      <c r="L14" s="221"/>
      <c r="M14" s="209"/>
      <c r="N14" s="210" t="s">
        <v>56</v>
      </c>
      <c r="O14" s="210"/>
      <c r="P14" s="210" t="s">
        <v>61</v>
      </c>
      <c r="Q14" s="222"/>
      <c r="R14" s="212">
        <v>11</v>
      </c>
      <c r="S14" s="218" t="s">
        <v>56</v>
      </c>
      <c r="T14" s="149">
        <f t="shared" si="0"/>
        <v>0</v>
      </c>
      <c r="U14" s="148">
        <f t="shared" si="1"/>
        <v>0</v>
      </c>
      <c r="V14" s="149">
        <f t="shared" si="2"/>
        <v>0</v>
      </c>
    </row>
    <row r="15" spans="1:22" ht="20.100000000000001" customHeight="1">
      <c r="A15" s="214">
        <v>11</v>
      </c>
      <c r="B15" s="62"/>
      <c r="C15" s="22"/>
      <c r="D15" s="23"/>
      <c r="E15" s="23"/>
      <c r="F15" s="71"/>
      <c r="G15" s="73"/>
      <c r="H15" s="24"/>
      <c r="I15" s="219" t="str">
        <f t="shared" si="4"/>
        <v/>
      </c>
      <c r="J15" s="219" t="str">
        <f t="shared" si="3"/>
        <v/>
      </c>
      <c r="K15" s="220"/>
      <c r="L15" s="221"/>
      <c r="M15" s="209"/>
      <c r="N15" s="210" t="s">
        <v>57</v>
      </c>
      <c r="O15" s="210"/>
      <c r="P15" s="210" t="s">
        <v>66</v>
      </c>
      <c r="Q15" s="222"/>
      <c r="R15" s="212">
        <v>12</v>
      </c>
      <c r="S15" s="218" t="s">
        <v>57</v>
      </c>
      <c r="T15" s="149">
        <f t="shared" si="0"/>
        <v>0</v>
      </c>
      <c r="U15" s="148">
        <f t="shared" si="1"/>
        <v>0</v>
      </c>
      <c r="V15" s="149">
        <f t="shared" si="2"/>
        <v>0</v>
      </c>
    </row>
    <row r="16" spans="1:22" ht="20.100000000000001" customHeight="1">
      <c r="A16" s="214">
        <v>12</v>
      </c>
      <c r="B16" s="62"/>
      <c r="C16" s="22"/>
      <c r="D16" s="23"/>
      <c r="E16" s="23"/>
      <c r="F16" s="71"/>
      <c r="G16" s="73"/>
      <c r="H16" s="24"/>
      <c r="I16" s="219" t="str">
        <f t="shared" si="4"/>
        <v/>
      </c>
      <c r="J16" s="219" t="str">
        <f t="shared" si="3"/>
        <v/>
      </c>
      <c r="K16" s="220"/>
      <c r="L16" s="221"/>
      <c r="M16" s="209"/>
      <c r="N16" s="210" t="s">
        <v>15</v>
      </c>
      <c r="O16" s="210"/>
      <c r="P16" s="210" t="s">
        <v>68</v>
      </c>
      <c r="Q16" s="222"/>
      <c r="R16" s="212">
        <v>13</v>
      </c>
      <c r="S16" s="218" t="s">
        <v>15</v>
      </c>
      <c r="T16" s="149">
        <f t="shared" si="0"/>
        <v>0</v>
      </c>
      <c r="U16" s="148">
        <f t="shared" si="1"/>
        <v>0</v>
      </c>
      <c r="V16" s="149">
        <f t="shared" si="2"/>
        <v>0</v>
      </c>
    </row>
    <row r="17" spans="1:22" ht="20.100000000000001" customHeight="1">
      <c r="A17" s="214">
        <v>13</v>
      </c>
      <c r="B17" s="62"/>
      <c r="C17" s="22"/>
      <c r="D17" s="23"/>
      <c r="E17" s="23"/>
      <c r="F17" s="71"/>
      <c r="G17" s="73"/>
      <c r="H17" s="24"/>
      <c r="I17" s="219" t="str">
        <f t="shared" si="4"/>
        <v/>
      </c>
      <c r="J17" s="219" t="str">
        <f t="shared" si="3"/>
        <v/>
      </c>
      <c r="K17" s="220"/>
      <c r="L17" s="221"/>
      <c r="M17" s="209"/>
      <c r="N17" s="210" t="s">
        <v>58</v>
      </c>
      <c r="P17" s="210" t="s">
        <v>13</v>
      </c>
      <c r="Q17" s="222"/>
      <c r="R17" s="212">
        <v>14</v>
      </c>
      <c r="S17" s="218" t="s">
        <v>58</v>
      </c>
      <c r="T17" s="149">
        <f t="shared" si="0"/>
        <v>0</v>
      </c>
      <c r="U17" s="148">
        <f t="shared" si="1"/>
        <v>0</v>
      </c>
      <c r="V17" s="149">
        <f t="shared" si="2"/>
        <v>0</v>
      </c>
    </row>
    <row r="18" spans="1:22" ht="20.100000000000001" customHeight="1">
      <c r="A18" s="214">
        <v>14</v>
      </c>
      <c r="B18" s="62"/>
      <c r="C18" s="22"/>
      <c r="D18" s="23"/>
      <c r="E18" s="23"/>
      <c r="F18" s="71"/>
      <c r="G18" s="73"/>
      <c r="H18" s="24"/>
      <c r="I18" s="219" t="str">
        <f t="shared" si="4"/>
        <v/>
      </c>
      <c r="J18" s="219" t="str">
        <f t="shared" si="3"/>
        <v/>
      </c>
      <c r="K18" s="220"/>
      <c r="L18" s="221"/>
      <c r="M18" s="209"/>
      <c r="N18" s="210" t="s">
        <v>59</v>
      </c>
      <c r="P18" s="210"/>
      <c r="Q18" s="222"/>
      <c r="R18" s="212">
        <v>15</v>
      </c>
      <c r="S18" s="218" t="s">
        <v>59</v>
      </c>
      <c r="T18" s="149">
        <f t="shared" si="0"/>
        <v>0</v>
      </c>
      <c r="U18" s="148">
        <f t="shared" si="1"/>
        <v>0</v>
      </c>
      <c r="V18" s="149">
        <f t="shared" si="2"/>
        <v>0</v>
      </c>
    </row>
    <row r="19" spans="1:22" ht="20.100000000000001" customHeight="1">
      <c r="A19" s="214">
        <v>15</v>
      </c>
      <c r="B19" s="62"/>
      <c r="C19" s="22"/>
      <c r="D19" s="23"/>
      <c r="E19" s="23"/>
      <c r="F19" s="71"/>
      <c r="G19" s="73"/>
      <c r="H19" s="24"/>
      <c r="I19" s="219" t="str">
        <f t="shared" si="4"/>
        <v/>
      </c>
      <c r="J19" s="219" t="str">
        <f t="shared" si="3"/>
        <v/>
      </c>
      <c r="K19" s="220"/>
      <c r="L19" s="221"/>
      <c r="M19" s="209"/>
      <c r="N19" s="210" t="s">
        <v>14</v>
      </c>
      <c r="O19" s="210"/>
      <c r="P19" s="210"/>
      <c r="Q19" s="222"/>
      <c r="R19" s="212">
        <v>16</v>
      </c>
      <c r="S19" s="218" t="s">
        <v>14</v>
      </c>
      <c r="T19" s="149">
        <f t="shared" si="0"/>
        <v>0</v>
      </c>
      <c r="U19" s="148">
        <f t="shared" si="1"/>
        <v>0</v>
      </c>
      <c r="V19" s="149">
        <f t="shared" si="2"/>
        <v>0</v>
      </c>
    </row>
    <row r="20" spans="1:22" ht="20.100000000000001" customHeight="1">
      <c r="A20" s="214">
        <v>16</v>
      </c>
      <c r="B20" s="62"/>
      <c r="C20" s="22"/>
      <c r="D20" s="23"/>
      <c r="E20" s="23"/>
      <c r="F20" s="71"/>
      <c r="G20" s="73"/>
      <c r="H20" s="24"/>
      <c r="I20" s="219" t="str">
        <f t="shared" si="4"/>
        <v/>
      </c>
      <c r="J20" s="219" t="str">
        <f t="shared" si="3"/>
        <v/>
      </c>
      <c r="K20" s="220"/>
      <c r="L20" s="221"/>
      <c r="M20" s="209"/>
      <c r="N20" s="210" t="s">
        <v>60</v>
      </c>
      <c r="O20" s="210"/>
      <c r="P20" s="210"/>
      <c r="Q20" s="222"/>
      <c r="R20" s="212">
        <v>17</v>
      </c>
      <c r="S20" s="218" t="s">
        <v>60</v>
      </c>
      <c r="T20" s="149">
        <f t="shared" si="0"/>
        <v>0</v>
      </c>
      <c r="U20" s="148">
        <f t="shared" si="1"/>
        <v>0</v>
      </c>
      <c r="V20" s="149">
        <f t="shared" si="2"/>
        <v>0</v>
      </c>
    </row>
    <row r="21" spans="1:22" ht="20.100000000000001" customHeight="1">
      <c r="A21" s="214">
        <v>17</v>
      </c>
      <c r="B21" s="62"/>
      <c r="C21" s="22"/>
      <c r="D21" s="23"/>
      <c r="E21" s="23"/>
      <c r="F21" s="71"/>
      <c r="G21" s="73"/>
      <c r="H21" s="24"/>
      <c r="I21" s="219" t="str">
        <f t="shared" si="4"/>
        <v/>
      </c>
      <c r="J21" s="219" t="str">
        <f t="shared" si="3"/>
        <v/>
      </c>
      <c r="K21" s="220"/>
      <c r="L21" s="221"/>
      <c r="M21" s="209"/>
      <c r="N21" s="210" t="s">
        <v>61</v>
      </c>
      <c r="Q21" s="211"/>
      <c r="R21" s="212">
        <v>18</v>
      </c>
      <c r="S21" s="218" t="s">
        <v>61</v>
      </c>
      <c r="T21" s="149">
        <f t="shared" si="0"/>
        <v>0</v>
      </c>
      <c r="U21" s="148">
        <f t="shared" si="1"/>
        <v>0</v>
      </c>
      <c r="V21" s="149">
        <f t="shared" si="2"/>
        <v>0</v>
      </c>
    </row>
    <row r="22" spans="1:22" ht="20.100000000000001" customHeight="1">
      <c r="A22" s="214">
        <v>18</v>
      </c>
      <c r="B22" s="62"/>
      <c r="C22" s="22"/>
      <c r="D22" s="23"/>
      <c r="E22" s="23"/>
      <c r="F22" s="71"/>
      <c r="G22" s="73"/>
      <c r="H22" s="24"/>
      <c r="I22" s="219" t="str">
        <f t="shared" si="4"/>
        <v/>
      </c>
      <c r="J22" s="219" t="str">
        <f t="shared" si="3"/>
        <v/>
      </c>
      <c r="K22" s="220"/>
      <c r="L22" s="221"/>
      <c r="M22" s="209"/>
      <c r="N22" s="210" t="s">
        <v>65</v>
      </c>
      <c r="O22" s="210"/>
      <c r="Q22" s="211"/>
      <c r="R22" s="212">
        <v>19</v>
      </c>
      <c r="S22" s="218" t="s">
        <v>65</v>
      </c>
      <c r="T22" s="149">
        <f t="shared" si="0"/>
        <v>0</v>
      </c>
      <c r="U22" s="148">
        <f t="shared" si="1"/>
        <v>0</v>
      </c>
      <c r="V22" s="149">
        <f t="shared" si="2"/>
        <v>0</v>
      </c>
    </row>
    <row r="23" spans="1:22" ht="20.100000000000001" customHeight="1">
      <c r="A23" s="214">
        <v>19</v>
      </c>
      <c r="B23" s="62"/>
      <c r="C23" s="22"/>
      <c r="D23" s="23"/>
      <c r="E23" s="23"/>
      <c r="F23" s="71"/>
      <c r="G23" s="73"/>
      <c r="H23" s="24"/>
      <c r="I23" s="219" t="str">
        <f t="shared" si="4"/>
        <v/>
      </c>
      <c r="J23" s="219" t="str">
        <f t="shared" si="3"/>
        <v/>
      </c>
      <c r="K23" s="220"/>
      <c r="L23" s="221"/>
      <c r="M23" s="209"/>
      <c r="N23" s="210" t="s">
        <v>66</v>
      </c>
      <c r="O23" s="210"/>
      <c r="Q23" s="211"/>
      <c r="R23" s="212">
        <v>20</v>
      </c>
      <c r="S23" s="218" t="s">
        <v>66</v>
      </c>
      <c r="T23" s="149">
        <f t="shared" si="0"/>
        <v>0</v>
      </c>
      <c r="U23" s="148">
        <f t="shared" si="1"/>
        <v>0</v>
      </c>
      <c r="V23" s="149">
        <f t="shared" si="2"/>
        <v>0</v>
      </c>
    </row>
    <row r="24" spans="1:22" ht="20.100000000000001" customHeight="1">
      <c r="A24" s="214">
        <v>20</v>
      </c>
      <c r="B24" s="62"/>
      <c r="C24" s="22"/>
      <c r="D24" s="23"/>
      <c r="E24" s="23"/>
      <c r="F24" s="71"/>
      <c r="G24" s="73"/>
      <c r="H24" s="24"/>
      <c r="I24" s="219" t="str">
        <f t="shared" si="4"/>
        <v/>
      </c>
      <c r="J24" s="219" t="str">
        <f t="shared" si="3"/>
        <v/>
      </c>
      <c r="K24" s="220"/>
      <c r="L24" s="221"/>
      <c r="M24" s="209"/>
      <c r="N24" s="210" t="s">
        <v>67</v>
      </c>
      <c r="O24" s="210"/>
      <c r="Q24" s="211"/>
      <c r="R24" s="212">
        <v>21</v>
      </c>
      <c r="S24" s="218" t="s">
        <v>67</v>
      </c>
      <c r="T24" s="149">
        <f t="shared" si="0"/>
        <v>0</v>
      </c>
      <c r="U24" s="148">
        <f t="shared" si="1"/>
        <v>0</v>
      </c>
      <c r="V24" s="149">
        <f t="shared" si="2"/>
        <v>0</v>
      </c>
    </row>
    <row r="25" spans="1:22" ht="20.100000000000001" customHeight="1">
      <c r="A25" s="214">
        <v>21</v>
      </c>
      <c r="B25" s="62"/>
      <c r="C25" s="22"/>
      <c r="D25" s="23"/>
      <c r="E25" s="23"/>
      <c r="F25" s="71"/>
      <c r="G25" s="73"/>
      <c r="H25" s="24"/>
      <c r="I25" s="219" t="str">
        <f t="shared" si="4"/>
        <v/>
      </c>
      <c r="J25" s="219" t="str">
        <f t="shared" si="3"/>
        <v/>
      </c>
      <c r="K25" s="220"/>
      <c r="L25" s="221"/>
      <c r="M25" s="209"/>
      <c r="N25" s="210" t="s">
        <v>68</v>
      </c>
      <c r="O25" s="210"/>
      <c r="P25" s="210"/>
      <c r="Q25" s="209"/>
      <c r="R25" s="212">
        <v>22</v>
      </c>
      <c r="S25" s="218" t="s">
        <v>68</v>
      </c>
      <c r="T25" s="149">
        <f t="shared" si="0"/>
        <v>0</v>
      </c>
      <c r="U25" s="148">
        <f t="shared" si="1"/>
        <v>0</v>
      </c>
      <c r="V25" s="149">
        <f t="shared" si="2"/>
        <v>0</v>
      </c>
    </row>
    <row r="26" spans="1:22" ht="20.100000000000001" customHeight="1">
      <c r="A26" s="214">
        <v>22</v>
      </c>
      <c r="B26" s="62"/>
      <c r="C26" s="22"/>
      <c r="D26" s="23"/>
      <c r="E26" s="23"/>
      <c r="F26" s="71"/>
      <c r="G26" s="73"/>
      <c r="H26" s="24"/>
      <c r="I26" s="219" t="str">
        <f t="shared" si="4"/>
        <v/>
      </c>
      <c r="J26" s="219" t="str">
        <f t="shared" si="3"/>
        <v/>
      </c>
      <c r="K26" s="220"/>
      <c r="L26" s="221"/>
      <c r="M26" s="209"/>
      <c r="N26" s="210" t="s">
        <v>13</v>
      </c>
      <c r="O26" s="210"/>
      <c r="Q26" s="209"/>
      <c r="R26" s="212">
        <v>23</v>
      </c>
      <c r="S26" s="218" t="s">
        <v>13</v>
      </c>
      <c r="T26" s="149">
        <f t="shared" si="0"/>
        <v>0</v>
      </c>
      <c r="U26" s="148">
        <f t="shared" si="1"/>
        <v>0</v>
      </c>
      <c r="V26" s="149">
        <f t="shared" si="2"/>
        <v>0</v>
      </c>
    </row>
    <row r="27" spans="1:22" ht="20.100000000000001" customHeight="1" thickBot="1">
      <c r="A27" s="214">
        <v>23</v>
      </c>
      <c r="B27" s="62"/>
      <c r="C27" s="22"/>
      <c r="D27" s="23"/>
      <c r="E27" s="23"/>
      <c r="F27" s="71"/>
      <c r="G27" s="73"/>
      <c r="H27" s="24"/>
      <c r="I27" s="219" t="str">
        <f t="shared" si="4"/>
        <v/>
      </c>
      <c r="J27" s="219" t="str">
        <f t="shared" si="3"/>
        <v/>
      </c>
      <c r="K27" s="220"/>
      <c r="L27" s="221"/>
      <c r="M27" s="209"/>
      <c r="N27" s="210"/>
      <c r="O27" s="210"/>
      <c r="P27" s="210"/>
      <c r="Q27" s="209"/>
      <c r="R27" s="150"/>
      <c r="S27" s="151" t="s">
        <v>12</v>
      </c>
      <c r="T27" s="223">
        <f>SUM(T4:T26)</f>
        <v>0</v>
      </c>
      <c r="U27" s="223">
        <f>SUM(U4:U26)</f>
        <v>0</v>
      </c>
      <c r="V27" s="223">
        <f>SUM(V4:V26)</f>
        <v>0</v>
      </c>
    </row>
    <row r="28" spans="1:22" ht="20.100000000000001" customHeight="1">
      <c r="A28" s="214">
        <v>24</v>
      </c>
      <c r="B28" s="62"/>
      <c r="C28" s="22"/>
      <c r="D28" s="23"/>
      <c r="E28" s="23"/>
      <c r="F28" s="71"/>
      <c r="G28" s="71"/>
      <c r="H28" s="24"/>
      <c r="I28" s="219" t="str">
        <f t="shared" si="4"/>
        <v/>
      </c>
      <c r="J28" s="219" t="str">
        <f t="shared" si="3"/>
        <v/>
      </c>
      <c r="K28" s="224"/>
      <c r="L28" s="221"/>
      <c r="M28" s="209"/>
      <c r="N28" s="210"/>
      <c r="O28" s="210"/>
      <c r="P28" s="210"/>
      <c r="Q28" s="209"/>
      <c r="R28" s="209"/>
      <c r="S28" s="209"/>
      <c r="T28" s="209"/>
      <c r="U28" s="209"/>
      <c r="V28" s="209"/>
    </row>
    <row r="29" spans="1:22" ht="20.100000000000001" customHeight="1">
      <c r="A29" s="214">
        <v>25</v>
      </c>
      <c r="B29" s="62"/>
      <c r="C29" s="22"/>
      <c r="D29" s="23"/>
      <c r="E29" s="23"/>
      <c r="F29" s="71"/>
      <c r="G29" s="71"/>
      <c r="H29" s="24"/>
      <c r="I29" s="219" t="str">
        <f t="shared" si="4"/>
        <v/>
      </c>
      <c r="J29" s="219" t="str">
        <f t="shared" si="3"/>
        <v/>
      </c>
      <c r="K29" s="224"/>
      <c r="L29" s="221"/>
      <c r="M29" s="209"/>
      <c r="N29" s="210"/>
      <c r="O29" s="210"/>
      <c r="P29" s="210"/>
      <c r="Q29" s="209"/>
      <c r="R29" s="209"/>
      <c r="S29" s="209"/>
      <c r="T29" s="209"/>
      <c r="U29" s="209"/>
      <c r="V29" s="209"/>
    </row>
    <row r="30" spans="1:22" ht="20.100000000000001" customHeight="1">
      <c r="A30" s="214">
        <v>26</v>
      </c>
      <c r="B30" s="62"/>
      <c r="C30" s="22"/>
      <c r="D30" s="23"/>
      <c r="E30" s="23"/>
      <c r="F30" s="71"/>
      <c r="G30" s="71"/>
      <c r="H30" s="24"/>
      <c r="I30" s="219" t="str">
        <f t="shared" si="4"/>
        <v/>
      </c>
      <c r="J30" s="219" t="str">
        <f t="shared" si="3"/>
        <v/>
      </c>
      <c r="K30" s="224"/>
      <c r="L30" s="221"/>
      <c r="M30" s="209"/>
      <c r="N30" s="210"/>
      <c r="O30" s="210"/>
      <c r="P30" s="210"/>
      <c r="Q30" s="209"/>
      <c r="R30" s="209"/>
      <c r="S30" s="209"/>
      <c r="T30" s="209"/>
      <c r="U30" s="209"/>
      <c r="V30" s="209"/>
    </row>
    <row r="31" spans="1:22" ht="20.100000000000001" customHeight="1">
      <c r="A31" s="214">
        <v>27</v>
      </c>
      <c r="B31" s="62"/>
      <c r="C31" s="22"/>
      <c r="D31" s="23"/>
      <c r="E31" s="23"/>
      <c r="F31" s="71"/>
      <c r="G31" s="71"/>
      <c r="H31" s="24"/>
      <c r="I31" s="219" t="str">
        <f t="shared" si="4"/>
        <v/>
      </c>
      <c r="J31" s="219" t="str">
        <f t="shared" si="3"/>
        <v/>
      </c>
      <c r="K31" s="224"/>
      <c r="L31" s="221"/>
      <c r="M31" s="209"/>
      <c r="N31" s="210"/>
      <c r="O31" s="210"/>
      <c r="P31" s="210"/>
      <c r="Q31" s="209"/>
      <c r="R31" s="209"/>
      <c r="S31" s="209"/>
      <c r="T31" s="209"/>
      <c r="U31" s="209"/>
      <c r="V31" s="209"/>
    </row>
    <row r="32" spans="1:22" ht="20.100000000000001" customHeight="1">
      <c r="A32" s="214">
        <v>28</v>
      </c>
      <c r="B32" s="62"/>
      <c r="C32" s="22"/>
      <c r="D32" s="23"/>
      <c r="E32" s="23"/>
      <c r="F32" s="71"/>
      <c r="G32" s="71"/>
      <c r="H32" s="24"/>
      <c r="I32" s="219" t="str">
        <f t="shared" si="4"/>
        <v/>
      </c>
      <c r="J32" s="219" t="str">
        <f t="shared" si="3"/>
        <v/>
      </c>
      <c r="K32" s="224"/>
      <c r="L32" s="221"/>
      <c r="M32" s="209"/>
      <c r="N32" s="222"/>
      <c r="O32" s="222"/>
      <c r="P32" s="222"/>
      <c r="Q32" s="209"/>
      <c r="R32" s="209"/>
      <c r="S32" s="209"/>
      <c r="T32" s="209"/>
      <c r="U32" s="209"/>
      <c r="V32" s="209"/>
    </row>
    <row r="33" spans="1:22" ht="20.100000000000001" customHeight="1">
      <c r="A33" s="214">
        <v>29</v>
      </c>
      <c r="B33" s="62"/>
      <c r="C33" s="22"/>
      <c r="D33" s="23"/>
      <c r="E33" s="23"/>
      <c r="F33" s="71"/>
      <c r="G33" s="73"/>
      <c r="H33" s="24"/>
      <c r="I33" s="219" t="str">
        <f t="shared" si="4"/>
        <v/>
      </c>
      <c r="J33" s="219" t="str">
        <f t="shared" si="3"/>
        <v/>
      </c>
      <c r="K33" s="220"/>
      <c r="L33" s="221"/>
      <c r="M33" s="209"/>
      <c r="N33" s="222"/>
      <c r="O33" s="222"/>
      <c r="P33" s="222"/>
      <c r="Q33" s="209"/>
      <c r="R33" s="209"/>
      <c r="S33" s="209"/>
      <c r="T33" s="209"/>
      <c r="U33" s="209"/>
      <c r="V33" s="209"/>
    </row>
    <row r="34" spans="1:22" ht="20.100000000000001" customHeight="1">
      <c r="A34" s="214">
        <v>30</v>
      </c>
      <c r="B34" s="62"/>
      <c r="C34" s="22"/>
      <c r="D34" s="23"/>
      <c r="E34" s="23"/>
      <c r="F34" s="71"/>
      <c r="G34" s="73"/>
      <c r="H34" s="24"/>
      <c r="I34" s="219" t="str">
        <f t="shared" si="4"/>
        <v/>
      </c>
      <c r="J34" s="219" t="str">
        <f t="shared" si="3"/>
        <v/>
      </c>
      <c r="K34" s="220"/>
      <c r="L34" s="221"/>
      <c r="M34" s="209"/>
      <c r="N34" s="222"/>
      <c r="O34" s="222"/>
      <c r="P34" s="222"/>
      <c r="Q34" s="209"/>
      <c r="R34" s="225"/>
      <c r="S34" s="209"/>
      <c r="T34" s="209"/>
      <c r="U34" s="209"/>
      <c r="V34" s="209"/>
    </row>
    <row r="35" spans="1:22" ht="20.100000000000001" customHeight="1">
      <c r="A35" s="214">
        <v>31</v>
      </c>
      <c r="B35" s="62"/>
      <c r="C35" s="22"/>
      <c r="D35" s="23"/>
      <c r="E35" s="23"/>
      <c r="F35" s="71"/>
      <c r="G35" s="73"/>
      <c r="H35" s="24"/>
      <c r="I35" s="219" t="str">
        <f t="shared" si="4"/>
        <v/>
      </c>
      <c r="J35" s="219" t="str">
        <f t="shared" si="3"/>
        <v/>
      </c>
      <c r="K35" s="220"/>
      <c r="L35" s="221"/>
      <c r="M35" s="209"/>
      <c r="N35" s="222"/>
      <c r="O35" s="222"/>
      <c r="P35" s="222"/>
      <c r="Q35" s="209"/>
      <c r="R35" s="225"/>
      <c r="S35" s="209"/>
      <c r="T35" s="209"/>
      <c r="U35" s="209"/>
      <c r="V35" s="209"/>
    </row>
    <row r="36" spans="1:22" ht="20.100000000000001" customHeight="1">
      <c r="A36" s="214">
        <v>32</v>
      </c>
      <c r="B36" s="62"/>
      <c r="C36" s="22"/>
      <c r="D36" s="23"/>
      <c r="E36" s="23"/>
      <c r="F36" s="71"/>
      <c r="G36" s="73"/>
      <c r="H36" s="24"/>
      <c r="I36" s="219" t="str">
        <f t="shared" si="4"/>
        <v/>
      </c>
      <c r="J36" s="219" t="str">
        <f t="shared" si="3"/>
        <v/>
      </c>
      <c r="K36" s="220"/>
      <c r="L36" s="221"/>
      <c r="M36" s="209"/>
      <c r="N36" s="211"/>
      <c r="O36" s="211"/>
      <c r="P36" s="211"/>
      <c r="Q36" s="209"/>
      <c r="R36" s="209"/>
      <c r="S36" s="209"/>
      <c r="T36" s="209"/>
      <c r="U36" s="209"/>
      <c r="V36" s="209"/>
    </row>
    <row r="37" spans="1:22" ht="20.100000000000001" customHeight="1">
      <c r="A37" s="214">
        <v>33</v>
      </c>
      <c r="B37" s="62"/>
      <c r="C37" s="22"/>
      <c r="D37" s="23"/>
      <c r="E37" s="23"/>
      <c r="F37" s="71"/>
      <c r="G37" s="73"/>
      <c r="H37" s="24"/>
      <c r="I37" s="219" t="str">
        <f t="shared" ref="I37:I64" si="5">IF(COUNTIF(対象経費,B37),H37,"")</f>
        <v/>
      </c>
      <c r="J37" s="219" t="str">
        <f t="shared" ref="J37:J64" si="6">IF(COUNTIF(対象外経費,B37),H37,"")</f>
        <v/>
      </c>
      <c r="K37" s="220"/>
      <c r="L37" s="221"/>
      <c r="M37" s="209"/>
      <c r="N37" s="211"/>
      <c r="O37" s="211"/>
      <c r="P37" s="211"/>
      <c r="Q37" s="209"/>
      <c r="R37" s="209"/>
      <c r="S37" s="209"/>
      <c r="T37" s="209"/>
      <c r="U37" s="209"/>
      <c r="V37" s="209"/>
    </row>
    <row r="38" spans="1:22" ht="20.100000000000001" customHeight="1">
      <c r="A38" s="214">
        <v>34</v>
      </c>
      <c r="B38" s="62"/>
      <c r="C38" s="22"/>
      <c r="D38" s="23"/>
      <c r="E38" s="23"/>
      <c r="F38" s="71"/>
      <c r="G38" s="71"/>
      <c r="H38" s="24"/>
      <c r="I38" s="219" t="str">
        <f t="shared" si="5"/>
        <v/>
      </c>
      <c r="J38" s="219" t="str">
        <f t="shared" si="6"/>
        <v/>
      </c>
      <c r="K38" s="224"/>
      <c r="L38" s="221"/>
      <c r="M38" s="209"/>
      <c r="N38" s="209"/>
      <c r="O38" s="209"/>
      <c r="P38" s="209"/>
      <c r="Q38" s="209"/>
      <c r="R38" s="209"/>
      <c r="S38" s="209"/>
      <c r="T38" s="209"/>
      <c r="U38" s="209"/>
      <c r="V38" s="209"/>
    </row>
    <row r="39" spans="1:22" ht="20.100000000000001" customHeight="1">
      <c r="A39" s="214">
        <v>35</v>
      </c>
      <c r="B39" s="62"/>
      <c r="C39" s="22"/>
      <c r="D39" s="23"/>
      <c r="E39" s="23"/>
      <c r="F39" s="71"/>
      <c r="G39" s="71"/>
      <c r="H39" s="24"/>
      <c r="I39" s="219" t="str">
        <f t="shared" si="5"/>
        <v/>
      </c>
      <c r="J39" s="219" t="str">
        <f t="shared" si="6"/>
        <v/>
      </c>
      <c r="K39" s="224"/>
      <c r="L39" s="221"/>
      <c r="M39" s="209"/>
      <c r="N39" s="209"/>
      <c r="O39" s="209"/>
      <c r="P39" s="209"/>
      <c r="Q39" s="209"/>
      <c r="R39" s="209"/>
      <c r="S39" s="209"/>
      <c r="T39" s="209"/>
      <c r="U39" s="209"/>
      <c r="V39" s="209"/>
    </row>
    <row r="40" spans="1:22" ht="20.100000000000001" customHeight="1">
      <c r="A40" s="214">
        <v>36</v>
      </c>
      <c r="B40" s="62"/>
      <c r="C40" s="22"/>
      <c r="D40" s="23"/>
      <c r="E40" s="23"/>
      <c r="F40" s="71"/>
      <c r="G40" s="71"/>
      <c r="H40" s="24"/>
      <c r="I40" s="219" t="str">
        <f t="shared" si="5"/>
        <v/>
      </c>
      <c r="J40" s="219" t="str">
        <f t="shared" si="6"/>
        <v/>
      </c>
      <c r="K40" s="224"/>
      <c r="L40" s="221"/>
      <c r="M40" s="209"/>
      <c r="N40" s="209"/>
      <c r="O40" s="209"/>
      <c r="P40" s="209"/>
      <c r="Q40" s="209"/>
      <c r="R40" s="209"/>
      <c r="S40" s="209"/>
      <c r="T40" s="209"/>
      <c r="U40" s="209"/>
      <c r="V40" s="209"/>
    </row>
    <row r="41" spans="1:22" ht="20.100000000000001" customHeight="1">
      <c r="A41" s="214">
        <v>37</v>
      </c>
      <c r="B41" s="62"/>
      <c r="C41" s="22"/>
      <c r="D41" s="23"/>
      <c r="E41" s="23"/>
      <c r="F41" s="71"/>
      <c r="G41" s="71"/>
      <c r="H41" s="24"/>
      <c r="I41" s="219" t="str">
        <f t="shared" si="5"/>
        <v/>
      </c>
      <c r="J41" s="219" t="str">
        <f t="shared" si="6"/>
        <v/>
      </c>
      <c r="K41" s="224"/>
      <c r="L41" s="221"/>
      <c r="M41" s="209"/>
      <c r="N41" s="209"/>
      <c r="O41" s="209"/>
      <c r="P41" s="209"/>
      <c r="Q41" s="209"/>
      <c r="R41" s="209"/>
      <c r="S41" s="209"/>
      <c r="T41" s="209"/>
      <c r="U41" s="209"/>
      <c r="V41" s="209"/>
    </row>
    <row r="42" spans="1:22" ht="20.100000000000001" customHeight="1">
      <c r="A42" s="214">
        <v>38</v>
      </c>
      <c r="B42" s="62"/>
      <c r="C42" s="22"/>
      <c r="D42" s="23"/>
      <c r="E42" s="23"/>
      <c r="F42" s="71"/>
      <c r="G42" s="71"/>
      <c r="H42" s="24"/>
      <c r="I42" s="219" t="str">
        <f t="shared" si="5"/>
        <v/>
      </c>
      <c r="J42" s="219" t="str">
        <f t="shared" si="6"/>
        <v/>
      </c>
      <c r="K42" s="224"/>
      <c r="L42" s="221"/>
      <c r="M42" s="209"/>
      <c r="N42" s="209"/>
      <c r="O42" s="209"/>
      <c r="P42" s="209"/>
      <c r="Q42" s="209"/>
      <c r="R42" s="209"/>
      <c r="S42" s="209"/>
      <c r="T42" s="209"/>
      <c r="U42" s="209"/>
      <c r="V42" s="209"/>
    </row>
    <row r="43" spans="1:22" ht="20.100000000000001" customHeight="1">
      <c r="A43" s="214">
        <v>39</v>
      </c>
      <c r="B43" s="62"/>
      <c r="C43" s="22"/>
      <c r="D43" s="23"/>
      <c r="E43" s="23"/>
      <c r="F43" s="71"/>
      <c r="G43" s="73"/>
      <c r="H43" s="24"/>
      <c r="I43" s="219" t="str">
        <f t="shared" si="5"/>
        <v/>
      </c>
      <c r="J43" s="219" t="str">
        <f t="shared" si="6"/>
        <v/>
      </c>
      <c r="K43" s="220"/>
      <c r="L43" s="221"/>
      <c r="M43" s="209"/>
      <c r="N43" s="209"/>
      <c r="O43" s="209"/>
      <c r="P43" s="209"/>
      <c r="Q43" s="209"/>
      <c r="R43" s="209"/>
      <c r="S43" s="209"/>
      <c r="T43" s="209"/>
      <c r="U43" s="209"/>
      <c r="V43" s="209"/>
    </row>
    <row r="44" spans="1:22" ht="20.100000000000001" customHeight="1">
      <c r="A44" s="214">
        <v>40</v>
      </c>
      <c r="B44" s="62"/>
      <c r="C44" s="22"/>
      <c r="D44" s="23"/>
      <c r="E44" s="23"/>
      <c r="F44" s="71"/>
      <c r="G44" s="73"/>
      <c r="H44" s="24"/>
      <c r="I44" s="219" t="str">
        <f t="shared" si="5"/>
        <v/>
      </c>
      <c r="J44" s="219" t="str">
        <f t="shared" si="6"/>
        <v/>
      </c>
      <c r="K44" s="220"/>
      <c r="L44" s="221"/>
      <c r="N44" s="209"/>
      <c r="O44" s="209"/>
      <c r="P44" s="209"/>
      <c r="R44" s="209"/>
      <c r="S44" s="209"/>
      <c r="T44" s="209"/>
      <c r="U44" s="209"/>
      <c r="V44" s="209"/>
    </row>
    <row r="45" spans="1:22" ht="20.100000000000001" customHeight="1">
      <c r="A45" s="214">
        <v>41</v>
      </c>
      <c r="B45" s="62"/>
      <c r="C45" s="22"/>
      <c r="D45" s="23"/>
      <c r="E45" s="23"/>
      <c r="F45" s="71"/>
      <c r="G45" s="73"/>
      <c r="H45" s="24"/>
      <c r="I45" s="219" t="str">
        <f t="shared" si="5"/>
        <v/>
      </c>
      <c r="J45" s="219" t="str">
        <f t="shared" si="6"/>
        <v/>
      </c>
      <c r="K45" s="220"/>
      <c r="L45" s="221"/>
      <c r="N45" s="209"/>
      <c r="O45" s="209"/>
      <c r="P45" s="209"/>
      <c r="R45" s="209"/>
      <c r="S45" s="209"/>
      <c r="T45" s="209"/>
      <c r="U45" s="209"/>
      <c r="V45" s="209"/>
    </row>
    <row r="46" spans="1:22" ht="20.100000000000001" customHeight="1">
      <c r="A46" s="214">
        <v>42</v>
      </c>
      <c r="B46" s="62"/>
      <c r="C46" s="22"/>
      <c r="D46" s="23"/>
      <c r="E46" s="23"/>
      <c r="F46" s="71"/>
      <c r="G46" s="73"/>
      <c r="H46" s="24"/>
      <c r="I46" s="219" t="str">
        <f t="shared" si="5"/>
        <v/>
      </c>
      <c r="J46" s="219" t="str">
        <f t="shared" si="6"/>
        <v/>
      </c>
      <c r="K46" s="220"/>
      <c r="L46" s="221"/>
      <c r="N46" s="209"/>
      <c r="O46" s="209"/>
      <c r="P46" s="209"/>
    </row>
    <row r="47" spans="1:22" ht="20.100000000000001" customHeight="1">
      <c r="A47" s="214">
        <v>43</v>
      </c>
      <c r="B47" s="62"/>
      <c r="C47" s="22"/>
      <c r="D47" s="23"/>
      <c r="E47" s="23"/>
      <c r="F47" s="71"/>
      <c r="G47" s="73"/>
      <c r="H47" s="24"/>
      <c r="I47" s="219" t="str">
        <f t="shared" si="5"/>
        <v/>
      </c>
      <c r="J47" s="219" t="str">
        <f t="shared" si="6"/>
        <v/>
      </c>
      <c r="K47" s="220"/>
      <c r="L47" s="221"/>
      <c r="N47" s="209"/>
      <c r="O47" s="209"/>
      <c r="P47" s="209"/>
    </row>
    <row r="48" spans="1:22" ht="20.100000000000001" customHeight="1">
      <c r="A48" s="214">
        <v>44</v>
      </c>
      <c r="B48" s="62"/>
      <c r="C48" s="22"/>
      <c r="D48" s="23"/>
      <c r="E48" s="23"/>
      <c r="F48" s="71"/>
      <c r="G48" s="73"/>
      <c r="H48" s="24"/>
      <c r="I48" s="219" t="str">
        <f t="shared" si="5"/>
        <v/>
      </c>
      <c r="J48" s="219" t="str">
        <f t="shared" si="6"/>
        <v/>
      </c>
      <c r="K48" s="220"/>
      <c r="L48" s="221"/>
      <c r="N48" s="209"/>
      <c r="O48" s="209"/>
      <c r="P48" s="209"/>
    </row>
    <row r="49" spans="1:22" ht="20.100000000000001" customHeight="1">
      <c r="A49" s="214">
        <v>45</v>
      </c>
      <c r="B49" s="62"/>
      <c r="C49" s="22"/>
      <c r="D49" s="23"/>
      <c r="E49" s="23"/>
      <c r="F49" s="71"/>
      <c r="G49" s="73"/>
      <c r="H49" s="24"/>
      <c r="I49" s="219" t="str">
        <f t="shared" si="5"/>
        <v/>
      </c>
      <c r="J49" s="219" t="str">
        <f t="shared" si="6"/>
        <v/>
      </c>
      <c r="K49" s="220"/>
      <c r="L49" s="221"/>
      <c r="N49" s="209"/>
      <c r="O49" s="209"/>
      <c r="P49" s="209"/>
    </row>
    <row r="50" spans="1:22" ht="20.100000000000001" customHeight="1">
      <c r="A50" s="214">
        <v>46</v>
      </c>
      <c r="B50" s="62"/>
      <c r="C50" s="22"/>
      <c r="D50" s="23"/>
      <c r="E50" s="23"/>
      <c r="F50" s="71"/>
      <c r="G50" s="73"/>
      <c r="H50" s="24"/>
      <c r="I50" s="219" t="str">
        <f t="shared" si="5"/>
        <v/>
      </c>
      <c r="J50" s="219" t="str">
        <f t="shared" si="6"/>
        <v/>
      </c>
      <c r="K50" s="220"/>
      <c r="L50" s="221"/>
      <c r="N50" s="209"/>
      <c r="O50" s="209"/>
      <c r="P50" s="209"/>
    </row>
    <row r="51" spans="1:22" ht="20.100000000000001" customHeight="1">
      <c r="A51" s="214">
        <v>47</v>
      </c>
      <c r="B51" s="62"/>
      <c r="C51" s="22"/>
      <c r="D51" s="23"/>
      <c r="E51" s="23"/>
      <c r="F51" s="71"/>
      <c r="G51" s="73"/>
      <c r="H51" s="24"/>
      <c r="I51" s="219" t="str">
        <f t="shared" si="5"/>
        <v/>
      </c>
      <c r="J51" s="219" t="str">
        <f t="shared" si="6"/>
        <v/>
      </c>
      <c r="K51" s="220"/>
      <c r="L51" s="221"/>
      <c r="N51" s="209"/>
      <c r="O51" s="209"/>
      <c r="P51" s="209"/>
    </row>
    <row r="52" spans="1:22" ht="20.100000000000001" customHeight="1">
      <c r="A52" s="214">
        <v>48</v>
      </c>
      <c r="B52" s="62"/>
      <c r="C52" s="22"/>
      <c r="D52" s="23"/>
      <c r="E52" s="23"/>
      <c r="F52" s="71"/>
      <c r="G52" s="71"/>
      <c r="H52" s="24"/>
      <c r="I52" s="219" t="str">
        <f t="shared" si="5"/>
        <v/>
      </c>
      <c r="J52" s="219" t="str">
        <f t="shared" si="6"/>
        <v/>
      </c>
      <c r="K52" s="224"/>
      <c r="L52" s="221"/>
      <c r="N52" s="209"/>
      <c r="O52" s="209"/>
      <c r="P52" s="209"/>
    </row>
    <row r="53" spans="1:22" ht="20.100000000000001" customHeight="1">
      <c r="A53" s="214">
        <v>49</v>
      </c>
      <c r="B53" s="62"/>
      <c r="C53" s="22"/>
      <c r="D53" s="23"/>
      <c r="E53" s="23"/>
      <c r="F53" s="71"/>
      <c r="G53" s="71"/>
      <c r="H53" s="24"/>
      <c r="I53" s="219" t="str">
        <f t="shared" si="5"/>
        <v/>
      </c>
      <c r="J53" s="219" t="str">
        <f t="shared" si="6"/>
        <v/>
      </c>
      <c r="K53" s="224"/>
      <c r="L53" s="221"/>
      <c r="N53" s="209"/>
      <c r="O53" s="209"/>
      <c r="P53" s="209"/>
    </row>
    <row r="54" spans="1:22" ht="20.100000000000001" customHeight="1">
      <c r="A54" s="214">
        <v>50</v>
      </c>
      <c r="B54" s="62"/>
      <c r="C54" s="22"/>
      <c r="D54" s="23"/>
      <c r="E54" s="23"/>
      <c r="F54" s="71"/>
      <c r="G54" s="73"/>
      <c r="H54" s="24"/>
      <c r="I54" s="219" t="str">
        <f t="shared" si="5"/>
        <v/>
      </c>
      <c r="J54" s="219" t="str">
        <f t="shared" si="6"/>
        <v/>
      </c>
      <c r="K54" s="220"/>
      <c r="L54" s="221"/>
      <c r="N54" s="209"/>
      <c r="O54" s="209"/>
      <c r="P54" s="209"/>
    </row>
    <row r="55" spans="1:22" ht="20.100000000000001" customHeight="1">
      <c r="A55" s="214">
        <v>51</v>
      </c>
      <c r="B55" s="62"/>
      <c r="C55" s="22"/>
      <c r="D55" s="23"/>
      <c r="E55" s="23"/>
      <c r="F55" s="71"/>
      <c r="G55" s="73"/>
      <c r="H55" s="24"/>
      <c r="I55" s="219" t="str">
        <f t="shared" si="5"/>
        <v/>
      </c>
      <c r="J55" s="219" t="str">
        <f t="shared" si="6"/>
        <v/>
      </c>
      <c r="K55" s="220"/>
      <c r="L55" s="221"/>
      <c r="N55" s="209"/>
      <c r="O55" s="209"/>
      <c r="P55" s="209"/>
    </row>
    <row r="56" spans="1:22" ht="20.100000000000001" customHeight="1">
      <c r="A56" s="214">
        <v>52</v>
      </c>
      <c r="B56" s="62"/>
      <c r="C56" s="22"/>
      <c r="D56" s="23"/>
      <c r="E56" s="23"/>
      <c r="F56" s="71"/>
      <c r="G56" s="73"/>
      <c r="H56" s="24"/>
      <c r="I56" s="219" t="str">
        <f t="shared" si="5"/>
        <v/>
      </c>
      <c r="J56" s="219" t="str">
        <f t="shared" si="6"/>
        <v/>
      </c>
      <c r="K56" s="220"/>
      <c r="L56" s="221"/>
      <c r="N56" s="209"/>
      <c r="O56" s="209"/>
      <c r="P56" s="209"/>
    </row>
    <row r="57" spans="1:22" ht="20.100000000000001" customHeight="1">
      <c r="A57" s="214">
        <v>53</v>
      </c>
      <c r="B57" s="62"/>
      <c r="C57" s="22"/>
      <c r="D57" s="23"/>
      <c r="E57" s="23"/>
      <c r="F57" s="71"/>
      <c r="G57" s="73"/>
      <c r="H57" s="24"/>
      <c r="I57" s="219" t="str">
        <f t="shared" si="5"/>
        <v/>
      </c>
      <c r="J57" s="219" t="str">
        <f t="shared" si="6"/>
        <v/>
      </c>
      <c r="K57" s="220"/>
      <c r="L57" s="221"/>
    </row>
    <row r="58" spans="1:22" ht="20.100000000000001" customHeight="1">
      <c r="A58" s="214">
        <v>54</v>
      </c>
      <c r="B58" s="62"/>
      <c r="C58" s="22"/>
      <c r="D58" s="23"/>
      <c r="E58" s="23"/>
      <c r="F58" s="71"/>
      <c r="G58" s="73"/>
      <c r="H58" s="24"/>
      <c r="I58" s="219" t="str">
        <f t="shared" si="5"/>
        <v/>
      </c>
      <c r="J58" s="219" t="str">
        <f t="shared" si="6"/>
        <v/>
      </c>
      <c r="K58" s="220"/>
      <c r="L58" s="221"/>
    </row>
    <row r="59" spans="1:22" ht="20.100000000000001" customHeight="1">
      <c r="A59" s="214">
        <v>55</v>
      </c>
      <c r="B59" s="62"/>
      <c r="C59" s="22"/>
      <c r="D59" s="23"/>
      <c r="E59" s="23"/>
      <c r="F59" s="71"/>
      <c r="G59" s="73"/>
      <c r="H59" s="24"/>
      <c r="I59" s="219" t="str">
        <f t="shared" si="5"/>
        <v/>
      </c>
      <c r="J59" s="219" t="str">
        <f t="shared" si="6"/>
        <v/>
      </c>
      <c r="K59" s="220"/>
      <c r="L59" s="221"/>
    </row>
    <row r="60" spans="1:22" ht="20.100000000000001" customHeight="1">
      <c r="A60" s="214">
        <v>56</v>
      </c>
      <c r="B60" s="62"/>
      <c r="C60" s="22"/>
      <c r="D60" s="23"/>
      <c r="E60" s="23"/>
      <c r="F60" s="71"/>
      <c r="G60" s="73"/>
      <c r="H60" s="24"/>
      <c r="I60" s="219" t="str">
        <f t="shared" si="5"/>
        <v/>
      </c>
      <c r="J60" s="219" t="str">
        <f t="shared" si="6"/>
        <v/>
      </c>
      <c r="K60" s="220"/>
      <c r="L60" s="221"/>
    </row>
    <row r="61" spans="1:22" ht="20.100000000000001" customHeight="1">
      <c r="A61" s="214">
        <v>57</v>
      </c>
      <c r="B61" s="62"/>
      <c r="C61" s="22"/>
      <c r="D61" s="23"/>
      <c r="E61" s="23"/>
      <c r="F61" s="71"/>
      <c r="G61" s="73"/>
      <c r="H61" s="24"/>
      <c r="I61" s="219" t="str">
        <f t="shared" si="5"/>
        <v/>
      </c>
      <c r="J61" s="219" t="str">
        <f t="shared" si="6"/>
        <v/>
      </c>
      <c r="K61" s="220"/>
      <c r="L61" s="221"/>
    </row>
    <row r="62" spans="1:22" ht="20.100000000000001" customHeight="1">
      <c r="A62" s="214">
        <v>58</v>
      </c>
      <c r="B62" s="62"/>
      <c r="C62" s="22"/>
      <c r="D62" s="23"/>
      <c r="E62" s="23"/>
      <c r="F62" s="71"/>
      <c r="G62" s="73"/>
      <c r="H62" s="24"/>
      <c r="I62" s="219" t="str">
        <f t="shared" si="5"/>
        <v/>
      </c>
      <c r="J62" s="219" t="str">
        <f t="shared" si="6"/>
        <v/>
      </c>
      <c r="K62" s="220"/>
      <c r="L62" s="221"/>
    </row>
    <row r="63" spans="1:22" s="16" customFormat="1" ht="20.100000000000001" customHeight="1">
      <c r="A63" s="21">
        <v>59</v>
      </c>
      <c r="B63" s="62"/>
      <c r="C63" s="22"/>
      <c r="D63" s="23"/>
      <c r="E63" s="23"/>
      <c r="F63" s="71"/>
      <c r="G63" s="73"/>
      <c r="H63" s="24"/>
      <c r="I63" s="219" t="str">
        <f t="shared" si="5"/>
        <v/>
      </c>
      <c r="J63" s="219" t="str">
        <f t="shared" si="6"/>
        <v/>
      </c>
      <c r="K63" s="67"/>
      <c r="L63" s="25"/>
      <c r="M63" s="152"/>
      <c r="N63" s="152"/>
      <c r="O63" s="152"/>
      <c r="P63" s="152"/>
      <c r="Q63" s="152"/>
      <c r="R63" s="152"/>
      <c r="S63" s="152"/>
      <c r="T63" s="152"/>
      <c r="U63" s="152"/>
      <c r="V63" s="152"/>
    </row>
    <row r="64" spans="1:22" s="16" customFormat="1" ht="20.100000000000001" customHeight="1" thickBot="1">
      <c r="A64" s="21">
        <v>60</v>
      </c>
      <c r="B64" s="62"/>
      <c r="C64" s="22"/>
      <c r="D64" s="23"/>
      <c r="E64" s="23"/>
      <c r="F64" s="71"/>
      <c r="G64" s="73"/>
      <c r="H64" s="24"/>
      <c r="I64" s="219" t="str">
        <f t="shared" si="5"/>
        <v/>
      </c>
      <c r="J64" s="219" t="str">
        <f t="shared" si="6"/>
        <v/>
      </c>
      <c r="K64" s="67"/>
      <c r="L64" s="25"/>
      <c r="M64" s="152"/>
      <c r="N64" s="152"/>
      <c r="O64" s="152"/>
      <c r="P64" s="152"/>
      <c r="Q64" s="152"/>
      <c r="R64" s="152"/>
      <c r="S64" s="152"/>
      <c r="T64" s="152"/>
      <c r="U64" s="152"/>
      <c r="V64" s="152"/>
    </row>
    <row r="65" spans="1:12" ht="20.100000000000001" customHeight="1" thickBot="1">
      <c r="B65" s="226"/>
      <c r="C65" s="227"/>
      <c r="D65" s="27"/>
      <c r="E65" s="27"/>
      <c r="F65" s="228"/>
      <c r="G65" s="541" t="s">
        <v>11</v>
      </c>
      <c r="H65" s="542">
        <f>SUM(H5:H64)</f>
        <v>0</v>
      </c>
      <c r="I65" s="292">
        <f>SUM(I5:I64)</f>
        <v>0</v>
      </c>
      <c r="J65" s="28">
        <f>SUM(J5:J64)</f>
        <v>0</v>
      </c>
      <c r="K65" s="229" t="s">
        <v>10</v>
      </c>
      <c r="L65" s="230">
        <f>SUM(L5:L64)</f>
        <v>0</v>
      </c>
    </row>
    <row r="66" spans="1:12" ht="34.5" customHeight="1" thickBot="1">
      <c r="B66" s="275" t="s">
        <v>401</v>
      </c>
      <c r="C66" s="231"/>
      <c r="D66" s="231"/>
      <c r="E66" s="231"/>
      <c r="F66" s="231"/>
      <c r="G66" s="6"/>
      <c r="H66" s="66"/>
      <c r="I66" s="66"/>
      <c r="J66" s="66"/>
      <c r="K66" s="232" t="s">
        <v>9</v>
      </c>
      <c r="L66" s="233">
        <f>H65-L65</f>
        <v>0</v>
      </c>
    </row>
    <row r="67" spans="1:12" ht="31.5" customHeight="1">
      <c r="A67" s="231"/>
      <c r="B67" s="234"/>
      <c r="C67" s="55"/>
      <c r="D67" s="234"/>
      <c r="E67" s="234"/>
      <c r="F67" s="231"/>
      <c r="G67" s="235"/>
      <c r="H67" s="235"/>
      <c r="I67" s="236"/>
      <c r="J67" s="236"/>
      <c r="K67" s="55"/>
    </row>
    <row r="68" spans="1:12" ht="25.5" customHeight="1">
      <c r="A68" s="231"/>
      <c r="B68" s="234"/>
      <c r="C68" s="55"/>
      <c r="D68" s="234"/>
      <c r="E68" s="234"/>
      <c r="F68" s="231"/>
      <c r="G68" s="235"/>
      <c r="H68" s="235"/>
      <c r="I68" s="236"/>
      <c r="J68" s="236"/>
      <c r="K68" s="55"/>
    </row>
    <row r="69" spans="1:12">
      <c r="A69" s="231"/>
      <c r="B69" s="234"/>
      <c r="C69" s="55"/>
      <c r="D69" s="234"/>
      <c r="E69" s="234"/>
      <c r="F69" s="231"/>
      <c r="G69" s="235"/>
      <c r="H69" s="235"/>
      <c r="I69" s="236"/>
      <c r="J69" s="236"/>
      <c r="K69" s="55"/>
    </row>
    <row r="70" spans="1:12">
      <c r="A70" s="231"/>
      <c r="B70" s="234"/>
      <c r="C70" s="55"/>
      <c r="D70" s="234"/>
      <c r="E70" s="234"/>
      <c r="F70" s="231"/>
      <c r="G70" s="235"/>
      <c r="H70" s="235"/>
      <c r="I70" s="236"/>
      <c r="J70" s="236"/>
      <c r="K70" s="55"/>
    </row>
    <row r="71" spans="1:12">
      <c r="A71" s="231"/>
      <c r="B71" s="234"/>
      <c r="C71" s="55"/>
      <c r="D71" s="234"/>
      <c r="E71" s="234"/>
      <c r="F71" s="231"/>
      <c r="G71" s="235"/>
      <c r="H71" s="235"/>
      <c r="I71" s="236"/>
      <c r="J71" s="236"/>
      <c r="K71" s="55"/>
    </row>
    <row r="72" spans="1:12">
      <c r="A72" s="231"/>
      <c r="B72" s="234"/>
      <c r="C72" s="55"/>
      <c r="D72" s="234"/>
      <c r="E72" s="234"/>
      <c r="F72" s="231"/>
      <c r="G72" s="235"/>
      <c r="H72" s="235"/>
      <c r="I72" s="236"/>
      <c r="J72" s="236"/>
      <c r="K72" s="55"/>
    </row>
    <row r="73" spans="1:12">
      <c r="A73" s="231"/>
      <c r="B73" s="234"/>
      <c r="C73" s="55"/>
      <c r="D73" s="234"/>
      <c r="E73" s="234"/>
      <c r="F73" s="231"/>
      <c r="G73" s="235"/>
      <c r="H73" s="235"/>
      <c r="I73" s="236"/>
      <c r="J73" s="236"/>
      <c r="K73" s="55"/>
    </row>
    <row r="74" spans="1:12">
      <c r="A74" s="231"/>
      <c r="B74" s="234"/>
      <c r="C74" s="55"/>
      <c r="D74" s="234"/>
      <c r="E74" s="234"/>
      <c r="F74" s="231"/>
      <c r="G74" s="235"/>
      <c r="H74" s="235"/>
      <c r="I74" s="236"/>
      <c r="J74" s="236"/>
      <c r="K74" s="55"/>
    </row>
    <row r="75" spans="1:12">
      <c r="A75" s="231"/>
      <c r="B75" s="234"/>
      <c r="C75" s="55"/>
      <c r="D75" s="234"/>
      <c r="E75" s="234"/>
      <c r="F75" s="231"/>
      <c r="G75" s="235"/>
      <c r="H75" s="235"/>
      <c r="I75" s="236"/>
      <c r="J75" s="236"/>
      <c r="K75" s="55"/>
    </row>
    <row r="76" spans="1:12">
      <c r="A76" s="231"/>
      <c r="B76" s="234"/>
      <c r="C76" s="55"/>
      <c r="D76" s="234"/>
      <c r="E76" s="234"/>
      <c r="F76" s="231"/>
      <c r="G76" s="235"/>
      <c r="H76" s="235"/>
      <c r="I76" s="236"/>
      <c r="J76" s="236"/>
      <c r="K76" s="55"/>
    </row>
  </sheetData>
  <sheetProtection algorithmName="SHA-512" hashValue="AadRWY7c2e6S12jNNng+7QLXUOnlleB/rwDmyBUZrleDAibTO4bhn54dn6sHGfLPm6eRc+/tIbtIsyIaFLBdXg==" saltValue="AARq6FOBoioHf8R4qGZfMA==" spinCount="100000" sheet="1" objects="1" scenarios="1" formatRows="0"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dataValidations count="1">
    <dataValidation type="list" allowBlank="1" showInputMessage="1" showErrorMessage="1" sqref="B5:B64" xr:uid="{00000000-0002-0000-0100-000000000000}">
      <formula1>勘定科目</formula1>
    </dataValidation>
  </dataValidations>
  <pageMargins left="0.51181102362204722" right="0.19685039370078741" top="0.4" bottom="0.26" header="0" footer="0"/>
  <pageSetup paperSize="9" scale="63"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V139"/>
  <sheetViews>
    <sheetView zoomScaleNormal="100" workbookViewId="0">
      <selection activeCell="G31" sqref="G31:V44"/>
    </sheetView>
  </sheetViews>
  <sheetFormatPr defaultColWidth="9" defaultRowHeight="15"/>
  <cols>
    <col min="1" max="32" width="4.6640625" style="3" customWidth="1"/>
    <col min="33" max="16384" width="9" style="3"/>
  </cols>
  <sheetData>
    <row r="1" spans="1:22" ht="16.2">
      <c r="A1" s="276" t="s">
        <v>416</v>
      </c>
    </row>
    <row r="2" spans="1:22" ht="10.199999999999999" customHeight="1">
      <c r="A2" s="995" t="s">
        <v>464</v>
      </c>
      <c r="B2" s="996"/>
      <c r="C2" s="996"/>
      <c r="D2" s="996"/>
      <c r="E2" s="996"/>
      <c r="F2" s="996"/>
      <c r="G2" s="996"/>
      <c r="H2" s="996"/>
      <c r="I2" s="996"/>
      <c r="J2" s="996"/>
      <c r="K2" s="996"/>
      <c r="L2" s="996"/>
      <c r="M2" s="996"/>
      <c r="N2" s="996"/>
      <c r="O2" s="996"/>
      <c r="P2" s="996"/>
      <c r="Q2" s="996"/>
      <c r="R2" s="996"/>
      <c r="S2" s="996"/>
      <c r="T2" s="996"/>
      <c r="U2" s="996"/>
      <c r="V2" s="996"/>
    </row>
    <row r="3" spans="1:22" ht="10.199999999999999" customHeight="1">
      <c r="A3" s="996"/>
      <c r="B3" s="996"/>
      <c r="C3" s="996"/>
      <c r="D3" s="996"/>
      <c r="E3" s="996"/>
      <c r="F3" s="996"/>
      <c r="G3" s="996"/>
      <c r="H3" s="996"/>
      <c r="I3" s="996"/>
      <c r="J3" s="996"/>
      <c r="K3" s="996"/>
      <c r="L3" s="996"/>
      <c r="M3" s="996"/>
      <c r="N3" s="996"/>
      <c r="O3" s="996"/>
      <c r="P3" s="996"/>
      <c r="Q3" s="996"/>
      <c r="R3" s="996"/>
      <c r="S3" s="996"/>
      <c r="T3" s="996"/>
      <c r="U3" s="996"/>
      <c r="V3" s="996"/>
    </row>
    <row r="4" spans="1:22" ht="16.5" customHeight="1">
      <c r="A4" s="996"/>
      <c r="B4" s="996"/>
      <c r="C4" s="996"/>
      <c r="D4" s="996"/>
      <c r="E4" s="996"/>
      <c r="F4" s="996"/>
      <c r="G4" s="996"/>
      <c r="H4" s="996"/>
      <c r="I4" s="996"/>
      <c r="J4" s="996"/>
      <c r="K4" s="996"/>
      <c r="L4" s="996"/>
      <c r="M4" s="996"/>
      <c r="N4" s="996"/>
      <c r="O4" s="996"/>
      <c r="P4" s="996"/>
      <c r="Q4" s="996"/>
      <c r="R4" s="996"/>
      <c r="S4" s="996"/>
      <c r="T4" s="996"/>
      <c r="U4" s="996"/>
      <c r="V4" s="996"/>
    </row>
    <row r="5" spans="1:22" ht="18" customHeight="1">
      <c r="A5" s="57"/>
      <c r="B5" s="57"/>
      <c r="C5" s="57"/>
      <c r="D5" s="57"/>
      <c r="E5" s="57"/>
      <c r="F5" s="57"/>
      <c r="G5" s="57"/>
      <c r="H5" s="57"/>
      <c r="I5" s="57"/>
      <c r="J5" s="57"/>
      <c r="K5" s="57"/>
      <c r="L5" s="57"/>
      <c r="M5" s="57"/>
      <c r="N5" s="57"/>
      <c r="O5" s="57"/>
      <c r="P5" s="57"/>
      <c r="Q5" s="57"/>
      <c r="R5" s="57"/>
      <c r="S5" s="58"/>
      <c r="U5" s="997"/>
      <c r="V5" s="997"/>
    </row>
    <row r="6" spans="1:22" ht="10.199999999999999" customHeight="1">
      <c r="A6" s="57"/>
      <c r="B6" s="57"/>
      <c r="C6" s="57"/>
      <c r="D6" s="57"/>
      <c r="E6" s="57"/>
      <c r="F6" s="57"/>
      <c r="G6" s="57"/>
      <c r="H6" s="57"/>
      <c r="I6" s="57"/>
      <c r="J6" s="57"/>
      <c r="K6" s="57"/>
      <c r="L6" s="57"/>
      <c r="M6" s="57"/>
      <c r="N6" s="57"/>
      <c r="O6" s="57"/>
      <c r="P6" s="57"/>
      <c r="Q6" s="57"/>
      <c r="R6" s="57"/>
      <c r="S6" s="57"/>
      <c r="T6" s="57"/>
      <c r="U6" s="57"/>
      <c r="V6" s="57"/>
    </row>
    <row r="7" spans="1:22" ht="10.199999999999999" customHeight="1" thickBot="1">
      <c r="A7" s="59"/>
      <c r="B7" s="59"/>
      <c r="C7" s="59"/>
      <c r="D7" s="59"/>
      <c r="E7" s="59"/>
      <c r="F7" s="59"/>
      <c r="G7" s="59"/>
      <c r="H7" s="59"/>
      <c r="I7" s="59"/>
      <c r="J7" s="59"/>
      <c r="K7" s="59"/>
      <c r="L7" s="59"/>
      <c r="M7" s="59"/>
      <c r="N7" s="59"/>
      <c r="O7" s="59"/>
      <c r="P7" s="59"/>
      <c r="Q7" s="59"/>
      <c r="R7" s="59"/>
      <c r="S7" s="59"/>
      <c r="T7" s="59"/>
      <c r="U7" s="59"/>
      <c r="V7" s="59"/>
    </row>
    <row r="8" spans="1:22" ht="18.600000000000001">
      <c r="A8" s="59"/>
      <c r="B8" s="59"/>
      <c r="C8" s="59"/>
      <c r="D8" s="59"/>
      <c r="E8" s="59"/>
      <c r="F8" s="59"/>
      <c r="G8" s="59"/>
      <c r="H8" s="59"/>
      <c r="I8" s="59"/>
      <c r="J8" s="59"/>
      <c r="K8" s="59"/>
      <c r="L8" s="59"/>
      <c r="M8" s="998" t="s">
        <v>409</v>
      </c>
      <c r="N8" s="999"/>
      <c r="O8" s="999"/>
      <c r="P8" s="999"/>
      <c r="Q8" s="850" t="str">
        <f>'①収支予算書(原本) '!K5</f>
        <v>（一財）北海道バスケットボール協会</v>
      </c>
      <c r="R8" s="851"/>
      <c r="S8" s="851"/>
      <c r="T8" s="851"/>
      <c r="U8" s="851"/>
      <c r="V8" s="852"/>
    </row>
    <row r="9" spans="1:22" ht="18.600000000000001">
      <c r="A9" s="59"/>
      <c r="B9" s="59"/>
      <c r="C9" s="59"/>
      <c r="D9" s="59"/>
      <c r="E9" s="59"/>
      <c r="F9" s="59"/>
      <c r="G9" s="59"/>
      <c r="H9" s="59"/>
      <c r="I9" s="59"/>
      <c r="J9" s="59"/>
      <c r="K9" s="59"/>
      <c r="L9" s="59"/>
      <c r="M9" s="1000" t="s">
        <v>414</v>
      </c>
      <c r="N9" s="1001"/>
      <c r="O9" s="1001"/>
      <c r="P9" s="1001"/>
      <c r="Q9" s="853">
        <f>'①収支予算書(原本) '!K6</f>
        <v>0</v>
      </c>
      <c r="R9" s="854"/>
      <c r="S9" s="854"/>
      <c r="T9" s="854"/>
      <c r="U9" s="854"/>
      <c r="V9" s="855"/>
    </row>
    <row r="10" spans="1:22" ht="19.2" thickBot="1">
      <c r="A10" s="59"/>
      <c r="B10" s="59"/>
      <c r="C10" s="59"/>
      <c r="D10" s="59"/>
      <c r="E10" s="59"/>
      <c r="F10" s="59"/>
      <c r="G10" s="59"/>
      <c r="H10" s="59"/>
      <c r="I10" s="59"/>
      <c r="J10" s="59"/>
      <c r="K10" s="59"/>
      <c r="L10" s="59"/>
      <c r="M10" s="880" t="s">
        <v>418</v>
      </c>
      <c r="N10" s="881"/>
      <c r="O10" s="881"/>
      <c r="P10" s="881"/>
      <c r="Q10" s="856">
        <f>'①収支予算書(原本) '!K7</f>
        <v>0</v>
      </c>
      <c r="R10" s="857"/>
      <c r="S10" s="857"/>
      <c r="T10" s="857"/>
      <c r="U10" s="857"/>
      <c r="V10" s="858"/>
    </row>
    <row r="11" spans="1:22" ht="18.600000000000001">
      <c r="A11" s="59"/>
      <c r="B11" s="59"/>
      <c r="C11" s="59"/>
      <c r="D11" s="59"/>
      <c r="E11" s="59"/>
      <c r="F11" s="59"/>
      <c r="G11" s="59"/>
      <c r="H11" s="59"/>
      <c r="I11" s="59"/>
      <c r="J11" s="59"/>
      <c r="K11" s="59"/>
      <c r="L11" s="900"/>
      <c r="M11" s="900"/>
      <c r="N11" s="900"/>
      <c r="O11" s="900"/>
      <c r="P11" s="901"/>
      <c r="Q11" s="901"/>
      <c r="R11" s="901"/>
      <c r="S11" s="901"/>
      <c r="T11" s="901"/>
      <c r="U11" s="901"/>
      <c r="V11" s="901"/>
    </row>
    <row r="12" spans="1:22" ht="18.600000000000001">
      <c r="A12" s="902"/>
      <c r="B12" s="902"/>
      <c r="C12" s="902"/>
      <c r="D12" s="902"/>
      <c r="E12" s="902"/>
      <c r="F12" s="902"/>
      <c r="G12" s="59"/>
      <c r="H12" s="59"/>
      <c r="I12" s="59"/>
      <c r="J12" s="59"/>
      <c r="K12" s="59"/>
      <c r="L12" s="900"/>
      <c r="M12" s="900"/>
      <c r="N12" s="900"/>
      <c r="O12" s="900"/>
      <c r="P12" s="903"/>
      <c r="Q12" s="900"/>
      <c r="R12" s="900"/>
      <c r="S12" s="900"/>
      <c r="T12" s="900"/>
      <c r="U12" s="900"/>
      <c r="V12" s="900"/>
    </row>
    <row r="13" spans="1:22">
      <c r="A13" s="916"/>
      <c r="B13" s="916"/>
      <c r="C13" s="916"/>
      <c r="D13" s="916"/>
      <c r="E13" s="916"/>
      <c r="F13" s="916"/>
      <c r="G13" s="916"/>
      <c r="H13" s="916"/>
      <c r="I13" s="916"/>
      <c r="J13" s="916"/>
      <c r="K13" s="916"/>
      <c r="L13" s="916"/>
      <c r="M13" s="916"/>
      <c r="N13" s="916"/>
      <c r="O13" s="916"/>
      <c r="P13" s="916"/>
      <c r="Q13" s="916"/>
      <c r="R13" s="916"/>
      <c r="S13" s="916"/>
      <c r="T13" s="916"/>
      <c r="U13" s="916"/>
      <c r="V13" s="916"/>
    </row>
    <row r="14" spans="1:22" ht="10.199999999999999" customHeight="1" thickBot="1">
      <c r="A14" s="916"/>
      <c r="B14" s="916"/>
      <c r="C14" s="916"/>
      <c r="D14" s="916"/>
      <c r="E14" s="916"/>
      <c r="F14" s="916"/>
      <c r="G14" s="916"/>
      <c r="H14" s="916"/>
      <c r="I14" s="916"/>
      <c r="J14" s="916"/>
      <c r="K14" s="916"/>
      <c r="L14" s="916"/>
      <c r="M14" s="916"/>
      <c r="N14" s="916"/>
      <c r="O14" s="916"/>
      <c r="P14" s="916"/>
      <c r="Q14" s="916"/>
      <c r="R14" s="916"/>
      <c r="S14" s="916"/>
      <c r="T14" s="916"/>
      <c r="U14" s="916"/>
      <c r="V14" s="916"/>
    </row>
    <row r="15" spans="1:22" ht="10.199999999999999" customHeight="1" thickBot="1">
      <c r="A15" s="917" t="s">
        <v>268</v>
      </c>
      <c r="B15" s="918"/>
      <c r="C15" s="918"/>
      <c r="D15" s="918"/>
      <c r="E15" s="918"/>
      <c r="F15" s="919"/>
      <c r="G15" s="925" t="str">
        <f>'①収支予算書(原本) '!D10</f>
        <v/>
      </c>
      <c r="H15" s="925"/>
      <c r="I15" s="925"/>
      <c r="J15" s="925"/>
      <c r="K15" s="925"/>
      <c r="L15" s="925"/>
      <c r="M15" s="925"/>
      <c r="N15" s="925"/>
      <c r="O15" s="925"/>
      <c r="P15" s="925"/>
      <c r="Q15" s="925"/>
      <c r="R15" s="925"/>
      <c r="S15" s="925"/>
      <c r="T15" s="925"/>
      <c r="U15" s="925"/>
      <c r="V15" s="925"/>
    </row>
    <row r="16" spans="1:22" ht="10.199999999999999" customHeight="1" thickBot="1">
      <c r="A16" s="920"/>
      <c r="B16" s="916"/>
      <c r="C16" s="916"/>
      <c r="D16" s="916"/>
      <c r="E16" s="916"/>
      <c r="F16" s="921"/>
      <c r="G16" s="925"/>
      <c r="H16" s="925"/>
      <c r="I16" s="925"/>
      <c r="J16" s="925"/>
      <c r="K16" s="925"/>
      <c r="L16" s="925"/>
      <c r="M16" s="925"/>
      <c r="N16" s="925"/>
      <c r="O16" s="925"/>
      <c r="P16" s="925"/>
      <c r="Q16" s="925"/>
      <c r="R16" s="925"/>
      <c r="S16" s="925"/>
      <c r="T16" s="925"/>
      <c r="U16" s="925"/>
      <c r="V16" s="925"/>
    </row>
    <row r="17" spans="1:22" ht="10.199999999999999" customHeight="1" thickBot="1">
      <c r="A17" s="922"/>
      <c r="B17" s="923"/>
      <c r="C17" s="923"/>
      <c r="D17" s="923"/>
      <c r="E17" s="923"/>
      <c r="F17" s="924"/>
      <c r="G17" s="925"/>
      <c r="H17" s="925"/>
      <c r="I17" s="925"/>
      <c r="J17" s="925"/>
      <c r="K17" s="925"/>
      <c r="L17" s="925"/>
      <c r="M17" s="925"/>
      <c r="N17" s="925"/>
      <c r="O17" s="925"/>
      <c r="P17" s="925"/>
      <c r="Q17" s="925"/>
      <c r="R17" s="925"/>
      <c r="S17" s="925"/>
      <c r="T17" s="925"/>
      <c r="U17" s="925"/>
      <c r="V17" s="925"/>
    </row>
    <row r="18" spans="1:22" ht="10.199999999999999" customHeight="1">
      <c r="A18" s="885" t="s">
        <v>92</v>
      </c>
      <c r="B18" s="886"/>
      <c r="C18" s="886"/>
      <c r="D18" s="886"/>
      <c r="E18" s="886"/>
      <c r="F18" s="887"/>
      <c r="G18" s="985">
        <f>'①収支予算書(原本) '!D11</f>
        <v>0</v>
      </c>
      <c r="H18" s="986"/>
      <c r="I18" s="986"/>
      <c r="J18" s="989">
        <f>②収支報告書!E11</f>
        <v>0</v>
      </c>
      <c r="K18" s="989"/>
      <c r="L18" s="989"/>
      <c r="M18" s="989"/>
      <c r="N18" s="989"/>
      <c r="O18" s="989"/>
      <c r="P18" s="989"/>
      <c r="Q18" s="989"/>
      <c r="R18" s="989"/>
      <c r="S18" s="989"/>
      <c r="T18" s="989"/>
      <c r="U18" s="989"/>
      <c r="V18" s="990"/>
    </row>
    <row r="19" spans="1:22" ht="10.199999999999999" customHeight="1">
      <c r="A19" s="885"/>
      <c r="B19" s="886"/>
      <c r="C19" s="886"/>
      <c r="D19" s="886"/>
      <c r="E19" s="886"/>
      <c r="F19" s="887"/>
      <c r="G19" s="959"/>
      <c r="H19" s="960"/>
      <c r="I19" s="960"/>
      <c r="J19" s="991"/>
      <c r="K19" s="991"/>
      <c r="L19" s="991"/>
      <c r="M19" s="991"/>
      <c r="N19" s="991"/>
      <c r="O19" s="991"/>
      <c r="P19" s="991"/>
      <c r="Q19" s="991"/>
      <c r="R19" s="991"/>
      <c r="S19" s="991"/>
      <c r="T19" s="991"/>
      <c r="U19" s="991"/>
      <c r="V19" s="992"/>
    </row>
    <row r="20" spans="1:22" ht="10.199999999999999" customHeight="1" thickBot="1">
      <c r="A20" s="888"/>
      <c r="B20" s="889"/>
      <c r="C20" s="889"/>
      <c r="D20" s="889"/>
      <c r="E20" s="889"/>
      <c r="F20" s="890"/>
      <c r="G20" s="987"/>
      <c r="H20" s="988"/>
      <c r="I20" s="988"/>
      <c r="J20" s="993"/>
      <c r="K20" s="993"/>
      <c r="L20" s="993"/>
      <c r="M20" s="993"/>
      <c r="N20" s="993"/>
      <c r="O20" s="993"/>
      <c r="P20" s="993"/>
      <c r="Q20" s="993"/>
      <c r="R20" s="993"/>
      <c r="S20" s="993"/>
      <c r="T20" s="993"/>
      <c r="U20" s="993"/>
      <c r="V20" s="994"/>
    </row>
    <row r="21" spans="1:22" ht="10.199999999999999" customHeight="1">
      <c r="A21" s="952" t="s">
        <v>93</v>
      </c>
      <c r="B21" s="918" t="s">
        <v>31</v>
      </c>
      <c r="C21" s="918"/>
      <c r="D21" s="918"/>
      <c r="E21" s="918"/>
      <c r="F21" s="919"/>
      <c r="G21" s="970">
        <f>'①収支予算書(原本) '!C15</f>
        <v>0</v>
      </c>
      <c r="H21" s="971"/>
      <c r="I21" s="905"/>
      <c r="J21" s="905"/>
      <c r="K21" s="972"/>
      <c r="L21" s="979" t="s">
        <v>95</v>
      </c>
      <c r="M21" s="980"/>
      <c r="N21" s="904">
        <f>'①収支予算書(原本) '!G15</f>
        <v>0</v>
      </c>
      <c r="O21" s="905"/>
      <c r="P21" s="905"/>
      <c r="Q21" s="905"/>
      <c r="R21" s="906"/>
      <c r="S21" s="961"/>
      <c r="T21" s="962"/>
      <c r="U21" s="962"/>
      <c r="V21" s="963"/>
    </row>
    <row r="22" spans="1:22" ht="10.199999999999999" customHeight="1">
      <c r="A22" s="953"/>
      <c r="B22" s="916"/>
      <c r="C22" s="916"/>
      <c r="D22" s="916"/>
      <c r="E22" s="916"/>
      <c r="F22" s="921"/>
      <c r="G22" s="973"/>
      <c r="H22" s="974"/>
      <c r="I22" s="908"/>
      <c r="J22" s="908"/>
      <c r="K22" s="975"/>
      <c r="L22" s="981"/>
      <c r="M22" s="982"/>
      <c r="N22" s="907"/>
      <c r="O22" s="908"/>
      <c r="P22" s="908"/>
      <c r="Q22" s="908"/>
      <c r="R22" s="909"/>
      <c r="S22" s="964"/>
      <c r="T22" s="965"/>
      <c r="U22" s="965"/>
      <c r="V22" s="966"/>
    </row>
    <row r="23" spans="1:22" ht="10.199999999999999" customHeight="1">
      <c r="A23" s="953"/>
      <c r="B23" s="916"/>
      <c r="C23" s="916"/>
      <c r="D23" s="916"/>
      <c r="E23" s="916"/>
      <c r="F23" s="921"/>
      <c r="G23" s="976"/>
      <c r="H23" s="977"/>
      <c r="I23" s="911"/>
      <c r="J23" s="911"/>
      <c r="K23" s="978"/>
      <c r="L23" s="983"/>
      <c r="M23" s="984"/>
      <c r="N23" s="910"/>
      <c r="O23" s="911"/>
      <c r="P23" s="911"/>
      <c r="Q23" s="911"/>
      <c r="R23" s="912"/>
      <c r="S23" s="967"/>
      <c r="T23" s="968"/>
      <c r="U23" s="968"/>
      <c r="V23" s="969"/>
    </row>
    <row r="24" spans="1:22" ht="10.199999999999999" customHeight="1">
      <c r="A24" s="953"/>
      <c r="B24" s="916"/>
      <c r="C24" s="916"/>
      <c r="D24" s="916"/>
      <c r="E24" s="916"/>
      <c r="F24" s="921"/>
      <c r="G24" s="927" t="s">
        <v>77</v>
      </c>
      <c r="H24" s="928"/>
      <c r="I24" s="931"/>
      <c r="J24" s="931"/>
      <c r="K24" s="933" t="s">
        <v>30</v>
      </c>
      <c r="L24" s="934"/>
      <c r="M24" s="937"/>
      <c r="N24" s="938"/>
      <c r="O24" s="938"/>
      <c r="P24" s="938"/>
      <c r="Q24" s="938"/>
      <c r="R24" s="938"/>
      <c r="S24" s="938"/>
      <c r="T24" s="938"/>
      <c r="U24" s="938"/>
      <c r="V24" s="939"/>
    </row>
    <row r="25" spans="1:22" ht="10.199999999999999" customHeight="1">
      <c r="A25" s="953"/>
      <c r="B25" s="955"/>
      <c r="C25" s="955"/>
      <c r="D25" s="955"/>
      <c r="E25" s="955"/>
      <c r="F25" s="956"/>
      <c r="G25" s="929"/>
      <c r="H25" s="930"/>
      <c r="I25" s="932"/>
      <c r="J25" s="932"/>
      <c r="K25" s="935"/>
      <c r="L25" s="936"/>
      <c r="M25" s="940"/>
      <c r="N25" s="941"/>
      <c r="O25" s="941"/>
      <c r="P25" s="941"/>
      <c r="Q25" s="941"/>
      <c r="R25" s="941"/>
      <c r="S25" s="941"/>
      <c r="T25" s="941"/>
      <c r="U25" s="941"/>
      <c r="V25" s="942"/>
    </row>
    <row r="26" spans="1:22" ht="10.199999999999999" customHeight="1">
      <c r="A26" s="953"/>
      <c r="B26" s="957" t="s">
        <v>29</v>
      </c>
      <c r="C26" s="957"/>
      <c r="D26" s="957"/>
      <c r="E26" s="957"/>
      <c r="F26" s="958"/>
      <c r="G26" s="1087">
        <f>'①収支予算書(原本) '!C16</f>
        <v>0</v>
      </c>
      <c r="H26" s="1088"/>
      <c r="I26" s="1088"/>
      <c r="J26" s="1088"/>
      <c r="K26" s="1088"/>
      <c r="L26" s="1088"/>
      <c r="M26" s="1088"/>
      <c r="N26" s="1088"/>
      <c r="O26" s="1088"/>
      <c r="P26" s="1088"/>
      <c r="Q26" s="1088"/>
      <c r="R26" s="1088"/>
      <c r="S26" s="1088"/>
      <c r="T26" s="1088"/>
      <c r="U26" s="1088"/>
      <c r="V26" s="1089"/>
    </row>
    <row r="27" spans="1:22" ht="10.199999999999999" customHeight="1">
      <c r="A27" s="953"/>
      <c r="B27" s="916"/>
      <c r="C27" s="916"/>
      <c r="D27" s="916"/>
      <c r="E27" s="916"/>
      <c r="F27" s="921"/>
      <c r="G27" s="1090"/>
      <c r="H27" s="1091"/>
      <c r="I27" s="1091"/>
      <c r="J27" s="1091"/>
      <c r="K27" s="1091"/>
      <c r="L27" s="1091"/>
      <c r="M27" s="1091"/>
      <c r="N27" s="1091"/>
      <c r="O27" s="1091"/>
      <c r="P27" s="1091"/>
      <c r="Q27" s="1091"/>
      <c r="R27" s="1091"/>
      <c r="S27" s="1091"/>
      <c r="T27" s="1091"/>
      <c r="U27" s="1091"/>
      <c r="V27" s="1092"/>
    </row>
    <row r="28" spans="1:22" ht="10.199999999999999" customHeight="1">
      <c r="A28" s="953"/>
      <c r="B28" s="955"/>
      <c r="C28" s="955"/>
      <c r="D28" s="955"/>
      <c r="E28" s="955"/>
      <c r="F28" s="956"/>
      <c r="G28" s="1093"/>
      <c r="H28" s="1094"/>
      <c r="I28" s="1094"/>
      <c r="J28" s="1094"/>
      <c r="K28" s="1094"/>
      <c r="L28" s="1094"/>
      <c r="M28" s="1094"/>
      <c r="N28" s="1094"/>
      <c r="O28" s="1094"/>
      <c r="P28" s="1094"/>
      <c r="Q28" s="1094"/>
      <c r="R28" s="1094"/>
      <c r="S28" s="1094"/>
      <c r="T28" s="1094"/>
      <c r="U28" s="1094"/>
      <c r="V28" s="1095"/>
    </row>
    <row r="29" spans="1:22" ht="10.199999999999999" customHeight="1">
      <c r="A29" s="953"/>
      <c r="B29" s="878" t="s">
        <v>89</v>
      </c>
      <c r="C29" s="878"/>
      <c r="D29" s="878"/>
      <c r="E29" s="878"/>
      <c r="F29" s="879"/>
      <c r="G29" s="943" t="s">
        <v>525</v>
      </c>
      <c r="H29" s="1096"/>
      <c r="I29" s="1096"/>
      <c r="J29" s="1096"/>
      <c r="K29" s="1096"/>
      <c r="L29" s="1096"/>
      <c r="M29" s="1096"/>
      <c r="N29" s="1096"/>
      <c r="O29" s="1096"/>
      <c r="P29" s="1096"/>
      <c r="Q29" s="1096"/>
      <c r="R29" s="1096"/>
      <c r="S29" s="1096"/>
      <c r="T29" s="1096"/>
      <c r="U29" s="1096"/>
      <c r="V29" s="1097"/>
    </row>
    <row r="30" spans="1:22" ht="10.199999999999999" customHeight="1">
      <c r="A30" s="953"/>
      <c r="B30" s="878"/>
      <c r="C30" s="878"/>
      <c r="D30" s="878"/>
      <c r="E30" s="878"/>
      <c r="F30" s="879"/>
      <c r="G30" s="946"/>
      <c r="H30" s="1098"/>
      <c r="I30" s="1098"/>
      <c r="J30" s="1098"/>
      <c r="K30" s="1098"/>
      <c r="L30" s="1098"/>
      <c r="M30" s="1098"/>
      <c r="N30" s="1098"/>
      <c r="O30" s="1098"/>
      <c r="P30" s="1098"/>
      <c r="Q30" s="1098"/>
      <c r="R30" s="1098"/>
      <c r="S30" s="1098"/>
      <c r="T30" s="1098"/>
      <c r="U30" s="1098"/>
      <c r="V30" s="1099"/>
    </row>
    <row r="31" spans="1:22" ht="10.199999999999999" customHeight="1">
      <c r="A31" s="953"/>
      <c r="B31" s="878"/>
      <c r="C31" s="878"/>
      <c r="D31" s="878"/>
      <c r="E31" s="878"/>
      <c r="F31" s="879"/>
      <c r="G31" s="875"/>
      <c r="H31" s="1086"/>
      <c r="I31" s="1086"/>
      <c r="J31" s="1086"/>
      <c r="K31" s="1086"/>
      <c r="L31" s="1086"/>
      <c r="M31" s="1086"/>
      <c r="N31" s="1086"/>
      <c r="O31" s="1086"/>
      <c r="P31" s="1086"/>
      <c r="Q31" s="1086"/>
      <c r="R31" s="1086"/>
      <c r="S31" s="1086"/>
      <c r="T31" s="1086"/>
      <c r="U31" s="1086"/>
      <c r="V31" s="876"/>
    </row>
    <row r="32" spans="1:22" ht="10.199999999999999" customHeight="1">
      <c r="A32" s="953"/>
      <c r="B32" s="878"/>
      <c r="C32" s="878"/>
      <c r="D32" s="878"/>
      <c r="E32" s="878"/>
      <c r="F32" s="879"/>
      <c r="G32" s="875"/>
      <c r="H32" s="1086"/>
      <c r="I32" s="1086"/>
      <c r="J32" s="1086"/>
      <c r="K32" s="1086"/>
      <c r="L32" s="1086"/>
      <c r="M32" s="1086"/>
      <c r="N32" s="1086"/>
      <c r="O32" s="1086"/>
      <c r="P32" s="1086"/>
      <c r="Q32" s="1086"/>
      <c r="R32" s="1086"/>
      <c r="S32" s="1086"/>
      <c r="T32" s="1086"/>
      <c r="U32" s="1086"/>
      <c r="V32" s="876"/>
    </row>
    <row r="33" spans="1:22" ht="10.199999999999999" customHeight="1">
      <c r="A33" s="953"/>
      <c r="B33" s="878"/>
      <c r="C33" s="878"/>
      <c r="D33" s="878"/>
      <c r="E33" s="878"/>
      <c r="F33" s="879"/>
      <c r="G33" s="875"/>
      <c r="H33" s="1086"/>
      <c r="I33" s="1086"/>
      <c r="J33" s="1086"/>
      <c r="K33" s="1086"/>
      <c r="L33" s="1086"/>
      <c r="M33" s="1086"/>
      <c r="N33" s="1086"/>
      <c r="O33" s="1086"/>
      <c r="P33" s="1086"/>
      <c r="Q33" s="1086"/>
      <c r="R33" s="1086"/>
      <c r="S33" s="1086"/>
      <c r="T33" s="1086"/>
      <c r="U33" s="1086"/>
      <c r="V33" s="876"/>
    </row>
    <row r="34" spans="1:22" ht="10.199999999999999" customHeight="1">
      <c r="A34" s="953"/>
      <c r="B34" s="878"/>
      <c r="C34" s="878"/>
      <c r="D34" s="878"/>
      <c r="E34" s="878"/>
      <c r="F34" s="879"/>
      <c r="G34" s="875"/>
      <c r="H34" s="1086"/>
      <c r="I34" s="1086"/>
      <c r="J34" s="1086"/>
      <c r="K34" s="1086"/>
      <c r="L34" s="1086"/>
      <c r="M34" s="1086"/>
      <c r="N34" s="1086"/>
      <c r="O34" s="1086"/>
      <c r="P34" s="1086"/>
      <c r="Q34" s="1086"/>
      <c r="R34" s="1086"/>
      <c r="S34" s="1086"/>
      <c r="T34" s="1086"/>
      <c r="U34" s="1086"/>
      <c r="V34" s="876"/>
    </row>
    <row r="35" spans="1:22" ht="10.199999999999999" customHeight="1">
      <c r="A35" s="953"/>
      <c r="B35" s="878"/>
      <c r="C35" s="878"/>
      <c r="D35" s="878"/>
      <c r="E35" s="878"/>
      <c r="F35" s="879"/>
      <c r="G35" s="875"/>
      <c r="H35" s="1086"/>
      <c r="I35" s="1086"/>
      <c r="J35" s="1086"/>
      <c r="K35" s="1086"/>
      <c r="L35" s="1086"/>
      <c r="M35" s="1086"/>
      <c r="N35" s="1086"/>
      <c r="O35" s="1086"/>
      <c r="P35" s="1086"/>
      <c r="Q35" s="1086"/>
      <c r="R35" s="1086"/>
      <c r="S35" s="1086"/>
      <c r="T35" s="1086"/>
      <c r="U35" s="1086"/>
      <c r="V35" s="876"/>
    </row>
    <row r="36" spans="1:22" ht="10.199999999999999" customHeight="1">
      <c r="A36" s="953"/>
      <c r="B36" s="878"/>
      <c r="C36" s="878"/>
      <c r="D36" s="878"/>
      <c r="E36" s="878"/>
      <c r="F36" s="879"/>
      <c r="G36" s="875"/>
      <c r="H36" s="1086"/>
      <c r="I36" s="1086"/>
      <c r="J36" s="1086"/>
      <c r="K36" s="1086"/>
      <c r="L36" s="1086"/>
      <c r="M36" s="1086"/>
      <c r="N36" s="1086"/>
      <c r="O36" s="1086"/>
      <c r="P36" s="1086"/>
      <c r="Q36" s="1086"/>
      <c r="R36" s="1086"/>
      <c r="S36" s="1086"/>
      <c r="T36" s="1086"/>
      <c r="U36" s="1086"/>
      <c r="V36" s="876"/>
    </row>
    <row r="37" spans="1:22" ht="10.199999999999999" customHeight="1">
      <c r="A37" s="953"/>
      <c r="B37" s="878"/>
      <c r="C37" s="878"/>
      <c r="D37" s="878"/>
      <c r="E37" s="878"/>
      <c r="F37" s="879"/>
      <c r="G37" s="875"/>
      <c r="H37" s="1086"/>
      <c r="I37" s="1086"/>
      <c r="J37" s="1086"/>
      <c r="K37" s="1086"/>
      <c r="L37" s="1086"/>
      <c r="M37" s="1086"/>
      <c r="N37" s="1086"/>
      <c r="O37" s="1086"/>
      <c r="P37" s="1086"/>
      <c r="Q37" s="1086"/>
      <c r="R37" s="1086"/>
      <c r="S37" s="1086"/>
      <c r="T37" s="1086"/>
      <c r="U37" s="1086"/>
      <c r="V37" s="876"/>
    </row>
    <row r="38" spans="1:22" ht="10.199999999999999" customHeight="1">
      <c r="A38" s="953"/>
      <c r="B38" s="878"/>
      <c r="C38" s="878"/>
      <c r="D38" s="878"/>
      <c r="E38" s="878"/>
      <c r="F38" s="879"/>
      <c r="G38" s="875"/>
      <c r="H38" s="1086"/>
      <c r="I38" s="1086"/>
      <c r="J38" s="1086"/>
      <c r="K38" s="1086"/>
      <c r="L38" s="1086"/>
      <c r="M38" s="1086"/>
      <c r="N38" s="1086"/>
      <c r="O38" s="1086"/>
      <c r="P38" s="1086"/>
      <c r="Q38" s="1086"/>
      <c r="R38" s="1086"/>
      <c r="S38" s="1086"/>
      <c r="T38" s="1086"/>
      <c r="U38" s="1086"/>
      <c r="V38" s="876"/>
    </row>
    <row r="39" spans="1:22" ht="10.199999999999999" customHeight="1">
      <c r="A39" s="953"/>
      <c r="B39" s="878"/>
      <c r="C39" s="878"/>
      <c r="D39" s="878"/>
      <c r="E39" s="878"/>
      <c r="F39" s="879"/>
      <c r="G39" s="875"/>
      <c r="H39" s="1086"/>
      <c r="I39" s="1086"/>
      <c r="J39" s="1086"/>
      <c r="K39" s="1086"/>
      <c r="L39" s="1086"/>
      <c r="M39" s="1086"/>
      <c r="N39" s="1086"/>
      <c r="O39" s="1086"/>
      <c r="P39" s="1086"/>
      <c r="Q39" s="1086"/>
      <c r="R39" s="1086"/>
      <c r="S39" s="1086"/>
      <c r="T39" s="1086"/>
      <c r="U39" s="1086"/>
      <c r="V39" s="876"/>
    </row>
    <row r="40" spans="1:22" ht="10.199999999999999" customHeight="1">
      <c r="A40" s="953"/>
      <c r="B40" s="878"/>
      <c r="C40" s="878"/>
      <c r="D40" s="878"/>
      <c r="E40" s="878"/>
      <c r="F40" s="879"/>
      <c r="G40" s="875"/>
      <c r="H40" s="1086"/>
      <c r="I40" s="1086"/>
      <c r="J40" s="1086"/>
      <c r="K40" s="1086"/>
      <c r="L40" s="1086"/>
      <c r="M40" s="1086"/>
      <c r="N40" s="1086"/>
      <c r="O40" s="1086"/>
      <c r="P40" s="1086"/>
      <c r="Q40" s="1086"/>
      <c r="R40" s="1086"/>
      <c r="S40" s="1086"/>
      <c r="T40" s="1086"/>
      <c r="U40" s="1086"/>
      <c r="V40" s="876"/>
    </row>
    <row r="41" spans="1:22" ht="9.75" customHeight="1">
      <c r="A41" s="953"/>
      <c r="B41" s="878"/>
      <c r="C41" s="878"/>
      <c r="D41" s="878"/>
      <c r="E41" s="878"/>
      <c r="F41" s="879"/>
      <c r="G41" s="875"/>
      <c r="H41" s="1086"/>
      <c r="I41" s="1086"/>
      <c r="J41" s="1086"/>
      <c r="K41" s="1086"/>
      <c r="L41" s="1086"/>
      <c r="M41" s="1086"/>
      <c r="N41" s="1086"/>
      <c r="O41" s="1086"/>
      <c r="P41" s="1086"/>
      <c r="Q41" s="1086"/>
      <c r="R41" s="1086"/>
      <c r="S41" s="1086"/>
      <c r="T41" s="1086"/>
      <c r="U41" s="1086"/>
      <c r="V41" s="876"/>
    </row>
    <row r="42" spans="1:22" ht="10.199999999999999" customHeight="1">
      <c r="A42" s="953"/>
      <c r="B42" s="878"/>
      <c r="C42" s="878"/>
      <c r="D42" s="878"/>
      <c r="E42" s="878"/>
      <c r="F42" s="879"/>
      <c r="G42" s="875"/>
      <c r="H42" s="1086"/>
      <c r="I42" s="1086"/>
      <c r="J42" s="1086"/>
      <c r="K42" s="1086"/>
      <c r="L42" s="1086"/>
      <c r="M42" s="1086"/>
      <c r="N42" s="1086"/>
      <c r="O42" s="1086"/>
      <c r="P42" s="1086"/>
      <c r="Q42" s="1086"/>
      <c r="R42" s="1086"/>
      <c r="S42" s="1086"/>
      <c r="T42" s="1086"/>
      <c r="U42" s="1086"/>
      <c r="V42" s="876"/>
    </row>
    <row r="43" spans="1:22" ht="10.199999999999999" customHeight="1">
      <c r="A43" s="953"/>
      <c r="B43" s="878"/>
      <c r="C43" s="878"/>
      <c r="D43" s="878"/>
      <c r="E43" s="878"/>
      <c r="F43" s="879"/>
      <c r="G43" s="875"/>
      <c r="H43" s="1086"/>
      <c r="I43" s="1086"/>
      <c r="J43" s="1086"/>
      <c r="K43" s="1086"/>
      <c r="L43" s="1086"/>
      <c r="M43" s="1086"/>
      <c r="N43" s="1086"/>
      <c r="O43" s="1086"/>
      <c r="P43" s="1086"/>
      <c r="Q43" s="1086"/>
      <c r="R43" s="1086"/>
      <c r="S43" s="1086"/>
      <c r="T43" s="1086"/>
      <c r="U43" s="1086"/>
      <c r="V43" s="876"/>
    </row>
    <row r="44" spans="1:22" ht="10.199999999999999" customHeight="1">
      <c r="A44" s="953"/>
      <c r="B44" s="878"/>
      <c r="C44" s="878"/>
      <c r="D44" s="878"/>
      <c r="E44" s="878"/>
      <c r="F44" s="879"/>
      <c r="G44" s="913"/>
      <c r="H44" s="914"/>
      <c r="I44" s="914"/>
      <c r="J44" s="914"/>
      <c r="K44" s="914"/>
      <c r="L44" s="914"/>
      <c r="M44" s="914"/>
      <c r="N44" s="914"/>
      <c r="O44" s="914"/>
      <c r="P44" s="914"/>
      <c r="Q44" s="914"/>
      <c r="R44" s="914"/>
      <c r="S44" s="914"/>
      <c r="T44" s="914"/>
      <c r="U44" s="914"/>
      <c r="V44" s="915"/>
    </row>
    <row r="45" spans="1:22" ht="10.199999999999999" customHeight="1">
      <c r="A45" s="953"/>
      <c r="B45" s="877" t="s">
        <v>90</v>
      </c>
      <c r="C45" s="878"/>
      <c r="D45" s="878"/>
      <c r="E45" s="878"/>
      <c r="F45" s="879"/>
      <c r="G45" s="943"/>
      <c r="H45" s="944"/>
      <c r="I45" s="944"/>
      <c r="J45" s="944"/>
      <c r="K45" s="944"/>
      <c r="L45" s="944"/>
      <c r="M45" s="944"/>
      <c r="N45" s="944"/>
      <c r="O45" s="944"/>
      <c r="P45" s="944"/>
      <c r="Q45" s="944"/>
      <c r="R45" s="944"/>
      <c r="S45" s="944"/>
      <c r="T45" s="944"/>
      <c r="U45" s="944"/>
      <c r="V45" s="945"/>
    </row>
    <row r="46" spans="1:22" ht="10.199999999999999" customHeight="1">
      <c r="A46" s="953"/>
      <c r="B46" s="877"/>
      <c r="C46" s="878"/>
      <c r="D46" s="878"/>
      <c r="E46" s="878"/>
      <c r="F46" s="879"/>
      <c r="G46" s="946"/>
      <c r="H46" s="947"/>
      <c r="I46" s="947"/>
      <c r="J46" s="947"/>
      <c r="K46" s="947"/>
      <c r="L46" s="947"/>
      <c r="M46" s="947"/>
      <c r="N46" s="947"/>
      <c r="O46" s="947"/>
      <c r="P46" s="947"/>
      <c r="Q46" s="947"/>
      <c r="R46" s="947"/>
      <c r="S46" s="947"/>
      <c r="T46" s="947"/>
      <c r="U46" s="947"/>
      <c r="V46" s="948"/>
    </row>
    <row r="47" spans="1:22" ht="10.199999999999999" customHeight="1">
      <c r="A47" s="953"/>
      <c r="B47" s="877"/>
      <c r="C47" s="878"/>
      <c r="D47" s="878"/>
      <c r="E47" s="878"/>
      <c r="F47" s="879"/>
      <c r="G47" s="946"/>
      <c r="H47" s="947"/>
      <c r="I47" s="947"/>
      <c r="J47" s="947"/>
      <c r="K47" s="947"/>
      <c r="L47" s="947"/>
      <c r="M47" s="947"/>
      <c r="N47" s="947"/>
      <c r="O47" s="947"/>
      <c r="P47" s="947"/>
      <c r="Q47" s="947"/>
      <c r="R47" s="947"/>
      <c r="S47" s="947"/>
      <c r="T47" s="947"/>
      <c r="U47" s="947"/>
      <c r="V47" s="948"/>
    </row>
    <row r="48" spans="1:22" ht="10.199999999999999" customHeight="1">
      <c r="A48" s="953"/>
      <c r="B48" s="877"/>
      <c r="C48" s="878"/>
      <c r="D48" s="878"/>
      <c r="E48" s="878"/>
      <c r="F48" s="879"/>
      <c r="G48" s="946"/>
      <c r="H48" s="947"/>
      <c r="I48" s="947"/>
      <c r="J48" s="947"/>
      <c r="K48" s="947"/>
      <c r="L48" s="947"/>
      <c r="M48" s="947"/>
      <c r="N48" s="947"/>
      <c r="O48" s="947"/>
      <c r="P48" s="947"/>
      <c r="Q48" s="947"/>
      <c r="R48" s="947"/>
      <c r="S48" s="947"/>
      <c r="T48" s="947"/>
      <c r="U48" s="947"/>
      <c r="V48" s="948"/>
    </row>
    <row r="49" spans="1:22" ht="10.199999999999999" customHeight="1">
      <c r="A49" s="953"/>
      <c r="B49" s="877"/>
      <c r="C49" s="878"/>
      <c r="D49" s="878"/>
      <c r="E49" s="878"/>
      <c r="F49" s="879"/>
      <c r="G49" s="946"/>
      <c r="H49" s="947"/>
      <c r="I49" s="947"/>
      <c r="J49" s="947"/>
      <c r="K49" s="947"/>
      <c r="L49" s="947"/>
      <c r="M49" s="947"/>
      <c r="N49" s="947"/>
      <c r="O49" s="947"/>
      <c r="P49" s="947"/>
      <c r="Q49" s="947"/>
      <c r="R49" s="947"/>
      <c r="S49" s="947"/>
      <c r="T49" s="947"/>
      <c r="U49" s="947"/>
      <c r="V49" s="948"/>
    </row>
    <row r="50" spans="1:22" ht="10.199999999999999" customHeight="1">
      <c r="A50" s="953"/>
      <c r="B50" s="877"/>
      <c r="C50" s="878"/>
      <c r="D50" s="878"/>
      <c r="E50" s="878"/>
      <c r="F50" s="879"/>
      <c r="G50" s="946"/>
      <c r="H50" s="947"/>
      <c r="I50" s="947"/>
      <c r="J50" s="947"/>
      <c r="K50" s="947"/>
      <c r="L50" s="947"/>
      <c r="M50" s="947"/>
      <c r="N50" s="947"/>
      <c r="O50" s="947"/>
      <c r="P50" s="947"/>
      <c r="Q50" s="947"/>
      <c r="R50" s="947"/>
      <c r="S50" s="947"/>
      <c r="T50" s="947"/>
      <c r="U50" s="947"/>
      <c r="V50" s="948"/>
    </row>
    <row r="51" spans="1:22" ht="10.199999999999999" customHeight="1">
      <c r="A51" s="953"/>
      <c r="B51" s="877"/>
      <c r="C51" s="878"/>
      <c r="D51" s="878"/>
      <c r="E51" s="878"/>
      <c r="F51" s="879"/>
      <c r="G51" s="946"/>
      <c r="H51" s="947"/>
      <c r="I51" s="947"/>
      <c r="J51" s="947"/>
      <c r="K51" s="947"/>
      <c r="L51" s="947"/>
      <c r="M51" s="947"/>
      <c r="N51" s="947"/>
      <c r="O51" s="947"/>
      <c r="P51" s="947"/>
      <c r="Q51" s="947"/>
      <c r="R51" s="947"/>
      <c r="S51" s="947"/>
      <c r="T51" s="947"/>
      <c r="U51" s="947"/>
      <c r="V51" s="948"/>
    </row>
    <row r="52" spans="1:22" ht="10.199999999999999" customHeight="1">
      <c r="A52" s="953"/>
      <c r="B52" s="877"/>
      <c r="C52" s="878"/>
      <c r="D52" s="878"/>
      <c r="E52" s="878"/>
      <c r="F52" s="879"/>
      <c r="G52" s="946"/>
      <c r="H52" s="947"/>
      <c r="I52" s="947"/>
      <c r="J52" s="947"/>
      <c r="K52" s="947"/>
      <c r="L52" s="947"/>
      <c r="M52" s="947"/>
      <c r="N52" s="947"/>
      <c r="O52" s="947"/>
      <c r="P52" s="947"/>
      <c r="Q52" s="947"/>
      <c r="R52" s="947"/>
      <c r="S52" s="947"/>
      <c r="T52" s="947"/>
      <c r="U52" s="947"/>
      <c r="V52" s="948"/>
    </row>
    <row r="53" spans="1:22" ht="10.199999999999999" customHeight="1">
      <c r="A53" s="953"/>
      <c r="B53" s="877"/>
      <c r="C53" s="878"/>
      <c r="D53" s="878"/>
      <c r="E53" s="878"/>
      <c r="F53" s="879"/>
      <c r="G53" s="946"/>
      <c r="H53" s="947"/>
      <c r="I53" s="947"/>
      <c r="J53" s="947"/>
      <c r="K53" s="947"/>
      <c r="L53" s="947"/>
      <c r="M53" s="947"/>
      <c r="N53" s="947"/>
      <c r="O53" s="947"/>
      <c r="P53" s="947"/>
      <c r="Q53" s="947"/>
      <c r="R53" s="947"/>
      <c r="S53" s="947"/>
      <c r="T53" s="947"/>
      <c r="U53" s="947"/>
      <c r="V53" s="948"/>
    </row>
    <row r="54" spans="1:22" ht="10.199999999999999" customHeight="1">
      <c r="A54" s="953"/>
      <c r="B54" s="877"/>
      <c r="C54" s="878"/>
      <c r="D54" s="878"/>
      <c r="E54" s="878"/>
      <c r="F54" s="879"/>
      <c r="G54" s="946"/>
      <c r="H54" s="947"/>
      <c r="I54" s="947"/>
      <c r="J54" s="947"/>
      <c r="K54" s="947"/>
      <c r="L54" s="947"/>
      <c r="M54" s="947"/>
      <c r="N54" s="947"/>
      <c r="O54" s="947"/>
      <c r="P54" s="947"/>
      <c r="Q54" s="947"/>
      <c r="R54" s="947"/>
      <c r="S54" s="947"/>
      <c r="T54" s="947"/>
      <c r="U54" s="947"/>
      <c r="V54" s="948"/>
    </row>
    <row r="55" spans="1:22" ht="10.199999999999999" customHeight="1">
      <c r="A55" s="953"/>
      <c r="B55" s="877"/>
      <c r="C55" s="878"/>
      <c r="D55" s="878"/>
      <c r="E55" s="878"/>
      <c r="F55" s="879"/>
      <c r="G55" s="946"/>
      <c r="H55" s="947"/>
      <c r="I55" s="947"/>
      <c r="J55" s="947"/>
      <c r="K55" s="947"/>
      <c r="L55" s="947"/>
      <c r="M55" s="947"/>
      <c r="N55" s="947"/>
      <c r="O55" s="947"/>
      <c r="P55" s="947"/>
      <c r="Q55" s="947"/>
      <c r="R55" s="947"/>
      <c r="S55" s="947"/>
      <c r="T55" s="947"/>
      <c r="U55" s="947"/>
      <c r="V55" s="948"/>
    </row>
    <row r="56" spans="1:22" ht="10.199999999999999" customHeight="1">
      <c r="A56" s="953"/>
      <c r="B56" s="877"/>
      <c r="C56" s="878"/>
      <c r="D56" s="878"/>
      <c r="E56" s="878"/>
      <c r="F56" s="879"/>
      <c r="G56" s="946"/>
      <c r="H56" s="947"/>
      <c r="I56" s="947"/>
      <c r="J56" s="947"/>
      <c r="K56" s="947"/>
      <c r="L56" s="947"/>
      <c r="M56" s="947"/>
      <c r="N56" s="947"/>
      <c r="O56" s="947"/>
      <c r="P56" s="947"/>
      <c r="Q56" s="947"/>
      <c r="R56" s="947"/>
      <c r="S56" s="947"/>
      <c r="T56" s="947"/>
      <c r="U56" s="947"/>
      <c r="V56" s="948"/>
    </row>
    <row r="57" spans="1:22" ht="10.199999999999999" customHeight="1">
      <c r="A57" s="953"/>
      <c r="B57" s="877"/>
      <c r="C57" s="878"/>
      <c r="D57" s="878"/>
      <c r="E57" s="878"/>
      <c r="F57" s="879"/>
      <c r="G57" s="946"/>
      <c r="H57" s="947"/>
      <c r="I57" s="947"/>
      <c r="J57" s="947"/>
      <c r="K57" s="947"/>
      <c r="L57" s="947"/>
      <c r="M57" s="947"/>
      <c r="N57" s="947"/>
      <c r="O57" s="947"/>
      <c r="P57" s="947"/>
      <c r="Q57" s="947"/>
      <c r="R57" s="947"/>
      <c r="S57" s="947"/>
      <c r="T57" s="947"/>
      <c r="U57" s="947"/>
      <c r="V57" s="948"/>
    </row>
    <row r="58" spans="1:22" ht="10.199999999999999" customHeight="1">
      <c r="A58" s="953"/>
      <c r="B58" s="877"/>
      <c r="C58" s="878"/>
      <c r="D58" s="878"/>
      <c r="E58" s="878"/>
      <c r="F58" s="879"/>
      <c r="G58" s="946"/>
      <c r="H58" s="947"/>
      <c r="I58" s="947"/>
      <c r="J58" s="947"/>
      <c r="K58" s="947"/>
      <c r="L58" s="947"/>
      <c r="M58" s="947"/>
      <c r="N58" s="947"/>
      <c r="O58" s="947"/>
      <c r="P58" s="947"/>
      <c r="Q58" s="947"/>
      <c r="R58" s="947"/>
      <c r="S58" s="947"/>
      <c r="T58" s="947"/>
      <c r="U58" s="947"/>
      <c r="V58" s="948"/>
    </row>
    <row r="59" spans="1:22" ht="10.199999999999999" customHeight="1">
      <c r="A59" s="953"/>
      <c r="B59" s="877"/>
      <c r="C59" s="878"/>
      <c r="D59" s="878"/>
      <c r="E59" s="878"/>
      <c r="F59" s="879"/>
      <c r="G59" s="946"/>
      <c r="H59" s="947"/>
      <c r="I59" s="947"/>
      <c r="J59" s="947"/>
      <c r="K59" s="947"/>
      <c r="L59" s="947"/>
      <c r="M59" s="947"/>
      <c r="N59" s="947"/>
      <c r="O59" s="947"/>
      <c r="P59" s="947"/>
      <c r="Q59" s="947"/>
      <c r="R59" s="947"/>
      <c r="S59" s="947"/>
      <c r="T59" s="947"/>
      <c r="U59" s="947"/>
      <c r="V59" s="948"/>
    </row>
    <row r="60" spans="1:22" ht="10.199999999999999" customHeight="1">
      <c r="A60" s="953"/>
      <c r="B60" s="877"/>
      <c r="C60" s="878"/>
      <c r="D60" s="878"/>
      <c r="E60" s="878"/>
      <c r="F60" s="879"/>
      <c r="G60" s="949"/>
      <c r="H60" s="950"/>
      <c r="I60" s="950"/>
      <c r="J60" s="950"/>
      <c r="K60" s="950"/>
      <c r="L60" s="950"/>
      <c r="M60" s="950"/>
      <c r="N60" s="950"/>
      <c r="O60" s="950"/>
      <c r="P60" s="950"/>
      <c r="Q60" s="950"/>
      <c r="R60" s="950"/>
      <c r="S60" s="950"/>
      <c r="T60" s="950"/>
      <c r="U60" s="950"/>
      <c r="V60" s="951"/>
    </row>
    <row r="61" spans="1:22" ht="16.2" customHeight="1">
      <c r="A61" s="953"/>
      <c r="B61" s="886" t="s">
        <v>527</v>
      </c>
      <c r="C61" s="886"/>
      <c r="D61" s="886"/>
      <c r="E61" s="886"/>
      <c r="F61" s="887"/>
      <c r="G61" s="872"/>
      <c r="H61" s="873"/>
      <c r="I61" s="873"/>
      <c r="J61" s="873"/>
      <c r="K61" s="873"/>
      <c r="L61" s="873"/>
      <c r="M61" s="873"/>
      <c r="N61" s="873"/>
      <c r="O61" s="873"/>
      <c r="P61" s="873"/>
      <c r="Q61" s="873"/>
      <c r="R61" s="873"/>
      <c r="S61" s="873"/>
      <c r="T61" s="873"/>
      <c r="U61" s="873"/>
      <c r="V61" s="874"/>
    </row>
    <row r="62" spans="1:22" ht="16.2" customHeight="1">
      <c r="A62" s="953"/>
      <c r="B62" s="886"/>
      <c r="C62" s="886"/>
      <c r="D62" s="886"/>
      <c r="E62" s="886"/>
      <c r="F62" s="887"/>
      <c r="G62" s="875"/>
      <c r="H62" s="1086"/>
      <c r="I62" s="1086"/>
      <c r="J62" s="1086"/>
      <c r="K62" s="1086"/>
      <c r="L62" s="1086"/>
      <c r="M62" s="1086"/>
      <c r="N62" s="1086"/>
      <c r="O62" s="1086"/>
      <c r="P62" s="1086"/>
      <c r="Q62" s="1086"/>
      <c r="R62" s="1086"/>
      <c r="S62" s="1086"/>
      <c r="T62" s="1086"/>
      <c r="U62" s="1086"/>
      <c r="V62" s="876"/>
    </row>
    <row r="63" spans="1:22" ht="16.2" customHeight="1">
      <c r="A63" s="953"/>
      <c r="B63" s="886"/>
      <c r="C63" s="886"/>
      <c r="D63" s="886"/>
      <c r="E63" s="886"/>
      <c r="F63" s="887"/>
      <c r="G63" s="875"/>
      <c r="H63" s="1086"/>
      <c r="I63" s="1086"/>
      <c r="J63" s="1086"/>
      <c r="K63" s="1086"/>
      <c r="L63" s="1086"/>
      <c r="M63" s="1086"/>
      <c r="N63" s="1086"/>
      <c r="O63" s="1086"/>
      <c r="P63" s="1086"/>
      <c r="Q63" s="1086"/>
      <c r="R63" s="1086"/>
      <c r="S63" s="1086"/>
      <c r="T63" s="1086"/>
      <c r="U63" s="1086"/>
      <c r="V63" s="876"/>
    </row>
    <row r="64" spans="1:22" ht="16.2" customHeight="1">
      <c r="A64" s="953"/>
      <c r="B64" s="886"/>
      <c r="C64" s="886"/>
      <c r="D64" s="886"/>
      <c r="E64" s="886"/>
      <c r="F64" s="887"/>
      <c r="G64" s="875"/>
      <c r="H64" s="1086"/>
      <c r="I64" s="1086"/>
      <c r="J64" s="1086"/>
      <c r="K64" s="1086"/>
      <c r="L64" s="1086"/>
      <c r="M64" s="1086"/>
      <c r="N64" s="1086"/>
      <c r="O64" s="1086"/>
      <c r="P64" s="1086"/>
      <c r="Q64" s="1086"/>
      <c r="R64" s="1086"/>
      <c r="S64" s="1086"/>
      <c r="T64" s="1086"/>
      <c r="U64" s="1086"/>
      <c r="V64" s="876"/>
    </row>
    <row r="65" spans="1:22" ht="16.2" customHeight="1">
      <c r="A65" s="953"/>
      <c r="B65" s="886"/>
      <c r="C65" s="886"/>
      <c r="D65" s="886"/>
      <c r="E65" s="886"/>
      <c r="F65" s="887"/>
      <c r="G65" s="875"/>
      <c r="H65" s="1086"/>
      <c r="I65" s="1086"/>
      <c r="J65" s="1086"/>
      <c r="K65" s="1086"/>
      <c r="L65" s="1086"/>
      <c r="M65" s="1086"/>
      <c r="N65" s="1086"/>
      <c r="O65" s="1086"/>
      <c r="P65" s="1086"/>
      <c r="Q65" s="1086"/>
      <c r="R65" s="1086"/>
      <c r="S65" s="1086"/>
      <c r="T65" s="1086"/>
      <c r="U65" s="1086"/>
      <c r="V65" s="876"/>
    </row>
    <row r="66" spans="1:22" ht="16.2" customHeight="1">
      <c r="A66" s="953"/>
      <c r="B66" s="886"/>
      <c r="C66" s="886"/>
      <c r="D66" s="886"/>
      <c r="E66" s="886"/>
      <c r="F66" s="887"/>
      <c r="G66" s="875"/>
      <c r="H66" s="1086"/>
      <c r="I66" s="1086"/>
      <c r="J66" s="1086"/>
      <c r="K66" s="1086"/>
      <c r="L66" s="1086"/>
      <c r="M66" s="1086"/>
      <c r="N66" s="1086"/>
      <c r="O66" s="1086"/>
      <c r="P66" s="1086"/>
      <c r="Q66" s="1086"/>
      <c r="R66" s="1086"/>
      <c r="S66" s="1086"/>
      <c r="T66" s="1086"/>
      <c r="U66" s="1086"/>
      <c r="V66" s="876"/>
    </row>
    <row r="67" spans="1:22" ht="16.2" customHeight="1">
      <c r="A67" s="953"/>
      <c r="B67" s="886"/>
      <c r="C67" s="886"/>
      <c r="D67" s="886"/>
      <c r="E67" s="886"/>
      <c r="F67" s="887"/>
      <c r="G67" s="875"/>
      <c r="H67" s="1086"/>
      <c r="I67" s="1086"/>
      <c r="J67" s="1086"/>
      <c r="K67" s="1086"/>
      <c r="L67" s="1086"/>
      <c r="M67" s="1086"/>
      <c r="N67" s="1086"/>
      <c r="O67" s="1086"/>
      <c r="P67" s="1086"/>
      <c r="Q67" s="1086"/>
      <c r="R67" s="1086"/>
      <c r="S67" s="1086"/>
      <c r="T67" s="1086"/>
      <c r="U67" s="1086"/>
      <c r="V67" s="876"/>
    </row>
    <row r="68" spans="1:22" ht="16.2" customHeight="1">
      <c r="A68" s="953"/>
      <c r="B68" s="886"/>
      <c r="C68" s="886"/>
      <c r="D68" s="886"/>
      <c r="E68" s="886"/>
      <c r="F68" s="887"/>
      <c r="G68" s="875"/>
      <c r="H68" s="1086"/>
      <c r="I68" s="1086"/>
      <c r="J68" s="1086"/>
      <c r="K68" s="1086"/>
      <c r="L68" s="1086"/>
      <c r="M68" s="1086"/>
      <c r="N68" s="1086"/>
      <c r="O68" s="1086"/>
      <c r="P68" s="1086"/>
      <c r="Q68" s="1086"/>
      <c r="R68" s="1086"/>
      <c r="S68" s="1086"/>
      <c r="T68" s="1086"/>
      <c r="U68" s="1086"/>
      <c r="V68" s="876"/>
    </row>
    <row r="69" spans="1:22" ht="16.2" customHeight="1">
      <c r="A69" s="953"/>
      <c r="B69" s="886"/>
      <c r="C69" s="886"/>
      <c r="D69" s="886"/>
      <c r="E69" s="886"/>
      <c r="F69" s="887"/>
      <c r="G69" s="875"/>
      <c r="H69" s="1086"/>
      <c r="I69" s="1086"/>
      <c r="J69" s="1086"/>
      <c r="K69" s="1086"/>
      <c r="L69" s="1086"/>
      <c r="M69" s="1086"/>
      <c r="N69" s="1086"/>
      <c r="O69" s="1086"/>
      <c r="P69" s="1086"/>
      <c r="Q69" s="1086"/>
      <c r="R69" s="1086"/>
      <c r="S69" s="1086"/>
      <c r="T69" s="1086"/>
      <c r="U69" s="1086"/>
      <c r="V69" s="876"/>
    </row>
    <row r="70" spans="1:22" ht="16.2" customHeight="1">
      <c r="A70" s="953"/>
      <c r="B70" s="886"/>
      <c r="C70" s="886"/>
      <c r="D70" s="886"/>
      <c r="E70" s="886"/>
      <c r="F70" s="887"/>
      <c r="G70" s="875"/>
      <c r="H70" s="1086"/>
      <c r="I70" s="1086"/>
      <c r="J70" s="1086"/>
      <c r="K70" s="1086"/>
      <c r="L70" s="1086"/>
      <c r="M70" s="1086"/>
      <c r="N70" s="1086"/>
      <c r="O70" s="1086"/>
      <c r="P70" s="1086"/>
      <c r="Q70" s="1086"/>
      <c r="R70" s="1086"/>
      <c r="S70" s="1086"/>
      <c r="T70" s="1086"/>
      <c r="U70" s="1086"/>
      <c r="V70" s="876"/>
    </row>
    <row r="71" spans="1:22" ht="16.2" customHeight="1">
      <c r="A71" s="953"/>
      <c r="B71" s="886"/>
      <c r="C71" s="886"/>
      <c r="D71" s="886"/>
      <c r="E71" s="886"/>
      <c r="F71" s="887"/>
      <c r="G71" s="875"/>
      <c r="H71" s="1086"/>
      <c r="I71" s="1086"/>
      <c r="J71" s="1086"/>
      <c r="K71" s="1086"/>
      <c r="L71" s="1086"/>
      <c r="M71" s="1086"/>
      <c r="N71" s="1086"/>
      <c r="O71" s="1086"/>
      <c r="P71" s="1086"/>
      <c r="Q71" s="1086"/>
      <c r="R71" s="1086"/>
      <c r="S71" s="1086"/>
      <c r="T71" s="1086"/>
      <c r="U71" s="1086"/>
      <c r="V71" s="876"/>
    </row>
    <row r="72" spans="1:22" ht="16.2" customHeight="1">
      <c r="A72" s="953"/>
      <c r="B72" s="886"/>
      <c r="C72" s="886"/>
      <c r="D72" s="886"/>
      <c r="E72" s="886"/>
      <c r="F72" s="887"/>
      <c r="G72" s="875"/>
      <c r="H72" s="1086"/>
      <c r="I72" s="1086"/>
      <c r="J72" s="1086"/>
      <c r="K72" s="1086"/>
      <c r="L72" s="1086"/>
      <c r="M72" s="1086"/>
      <c r="N72" s="1086"/>
      <c r="O72" s="1086"/>
      <c r="P72" s="1086"/>
      <c r="Q72" s="1086"/>
      <c r="R72" s="1086"/>
      <c r="S72" s="1086"/>
      <c r="T72" s="1086"/>
      <c r="U72" s="1086"/>
      <c r="V72" s="876"/>
    </row>
    <row r="73" spans="1:22" ht="16.2" customHeight="1">
      <c r="A73" s="953"/>
      <c r="B73" s="886"/>
      <c r="C73" s="886"/>
      <c r="D73" s="886"/>
      <c r="E73" s="886"/>
      <c r="F73" s="887"/>
      <c r="G73" s="875" t="s">
        <v>528</v>
      </c>
      <c r="H73" s="1086"/>
      <c r="I73" s="1086"/>
      <c r="J73" s="1100"/>
      <c r="K73" s="1100" t="s">
        <v>529</v>
      </c>
      <c r="L73" s="1100">
        <v>0</v>
      </c>
      <c r="M73" s="1100" t="s">
        <v>530</v>
      </c>
      <c r="N73" s="1100" t="s">
        <v>531</v>
      </c>
      <c r="O73" s="1100">
        <v>0</v>
      </c>
      <c r="P73" s="1100" t="s">
        <v>530</v>
      </c>
      <c r="Q73" s="1100" t="s">
        <v>532</v>
      </c>
      <c r="R73" s="1100">
        <v>0</v>
      </c>
      <c r="S73" s="1100" t="s">
        <v>530</v>
      </c>
      <c r="T73" s="1100"/>
      <c r="U73" s="1100"/>
      <c r="V73" s="1085"/>
    </row>
    <row r="74" spans="1:22" ht="16.2" customHeight="1">
      <c r="A74" s="953"/>
      <c r="B74" s="886"/>
      <c r="C74" s="886"/>
      <c r="D74" s="886"/>
      <c r="E74" s="886"/>
      <c r="F74" s="887"/>
      <c r="G74" s="1101" t="s">
        <v>533</v>
      </c>
      <c r="H74" s="1102"/>
      <c r="I74" s="1102"/>
      <c r="J74" s="1084"/>
      <c r="K74" s="1100" t="s">
        <v>529</v>
      </c>
      <c r="L74" s="1100">
        <v>0</v>
      </c>
      <c r="M74" s="1100" t="s">
        <v>530</v>
      </c>
      <c r="N74" s="1100" t="s">
        <v>531</v>
      </c>
      <c r="O74" s="1100">
        <v>0</v>
      </c>
      <c r="P74" s="1100" t="s">
        <v>530</v>
      </c>
      <c r="Q74" s="1100" t="s">
        <v>532</v>
      </c>
      <c r="R74" s="1100">
        <v>0</v>
      </c>
      <c r="S74" s="1100" t="s">
        <v>530</v>
      </c>
      <c r="T74" s="1084"/>
      <c r="U74" s="1084"/>
      <c r="V74" s="1085"/>
    </row>
    <row r="75" spans="1:22" ht="16.2" customHeight="1" thickBot="1">
      <c r="A75" s="954"/>
      <c r="B75" s="889"/>
      <c r="C75" s="889"/>
      <c r="D75" s="889"/>
      <c r="E75" s="889"/>
      <c r="F75" s="890"/>
      <c r="G75" s="869"/>
      <c r="H75" s="870"/>
      <c r="I75" s="870"/>
      <c r="J75" s="870"/>
      <c r="K75" s="870"/>
      <c r="L75" s="870"/>
      <c r="M75" s="870"/>
      <c r="N75" s="870"/>
      <c r="O75" s="870"/>
      <c r="P75" s="870"/>
      <c r="Q75" s="870"/>
      <c r="R75" s="870"/>
      <c r="S75" s="870"/>
      <c r="T75" s="870"/>
      <c r="U75" s="870"/>
      <c r="V75" s="871"/>
    </row>
    <row r="76" spans="1:22" ht="10.199999999999999" customHeight="1">
      <c r="A76" s="882" t="s">
        <v>28</v>
      </c>
      <c r="B76" s="883"/>
      <c r="C76" s="883"/>
      <c r="D76" s="883"/>
      <c r="E76" s="883"/>
      <c r="F76" s="884"/>
      <c r="G76" s="891" t="s">
        <v>526</v>
      </c>
      <c r="H76" s="892"/>
      <c r="I76" s="892"/>
      <c r="J76" s="892"/>
      <c r="K76" s="892"/>
      <c r="L76" s="892"/>
      <c r="M76" s="892"/>
      <c r="N76" s="892"/>
      <c r="O76" s="892"/>
      <c r="P76" s="892"/>
      <c r="Q76" s="892"/>
      <c r="R76" s="892"/>
      <c r="S76" s="892"/>
      <c r="T76" s="892"/>
      <c r="U76" s="892"/>
      <c r="V76" s="893"/>
    </row>
    <row r="77" spans="1:22" ht="10.199999999999999" customHeight="1">
      <c r="A77" s="885"/>
      <c r="B77" s="886"/>
      <c r="C77" s="886"/>
      <c r="D77" s="886"/>
      <c r="E77" s="886"/>
      <c r="F77" s="887"/>
      <c r="G77" s="894"/>
      <c r="H77" s="895"/>
      <c r="I77" s="895"/>
      <c r="J77" s="895"/>
      <c r="K77" s="895"/>
      <c r="L77" s="895"/>
      <c r="M77" s="895"/>
      <c r="N77" s="895"/>
      <c r="O77" s="895"/>
      <c r="P77" s="895"/>
      <c r="Q77" s="895"/>
      <c r="R77" s="895"/>
      <c r="S77" s="895"/>
      <c r="T77" s="895"/>
      <c r="U77" s="895"/>
      <c r="V77" s="896"/>
    </row>
    <row r="78" spans="1:22" ht="10.199999999999999" customHeight="1" thickBot="1">
      <c r="A78" s="888"/>
      <c r="B78" s="889"/>
      <c r="C78" s="889"/>
      <c r="D78" s="889"/>
      <c r="E78" s="889"/>
      <c r="F78" s="890"/>
      <c r="G78" s="897"/>
      <c r="H78" s="898"/>
      <c r="I78" s="898"/>
      <c r="J78" s="898"/>
      <c r="K78" s="898"/>
      <c r="L78" s="898"/>
      <c r="M78" s="898"/>
      <c r="N78" s="898"/>
      <c r="O78" s="898"/>
      <c r="P78" s="898"/>
      <c r="Q78" s="898"/>
      <c r="R78" s="898"/>
      <c r="S78" s="898"/>
      <c r="T78" s="898"/>
      <c r="U78" s="898"/>
      <c r="V78" s="899"/>
    </row>
    <row r="79" spans="1:22" ht="10.199999999999999" customHeight="1">
      <c r="A79" s="926"/>
      <c r="B79" s="926"/>
      <c r="C79" s="926"/>
      <c r="D79" s="926"/>
      <c r="E79" s="926"/>
      <c r="F79" s="926"/>
      <c r="G79" s="926"/>
      <c r="H79" s="926"/>
      <c r="I79" s="926"/>
      <c r="J79" s="926"/>
      <c r="K79" s="926"/>
      <c r="L79" s="926"/>
      <c r="M79" s="926"/>
      <c r="N79" s="926"/>
      <c r="O79" s="926"/>
      <c r="P79" s="926"/>
      <c r="Q79" s="926"/>
      <c r="R79" s="926"/>
      <c r="S79" s="926"/>
      <c r="T79" s="926"/>
      <c r="U79" s="926"/>
      <c r="V79" s="926"/>
    </row>
    <row r="80" spans="1:22" ht="10.199999999999999" customHeight="1">
      <c r="A80" s="926"/>
      <c r="B80" s="926"/>
      <c r="C80" s="926"/>
      <c r="D80" s="926"/>
      <c r="E80" s="926"/>
      <c r="F80" s="926"/>
      <c r="G80" s="926"/>
      <c r="H80" s="926"/>
      <c r="I80" s="926"/>
      <c r="J80" s="926"/>
      <c r="K80" s="926"/>
      <c r="L80" s="926"/>
      <c r="M80" s="926"/>
      <c r="N80" s="926"/>
      <c r="O80" s="926"/>
      <c r="P80" s="926"/>
      <c r="Q80" s="926"/>
      <c r="R80" s="926"/>
      <c r="S80" s="926"/>
      <c r="T80" s="926"/>
      <c r="U80" s="926"/>
      <c r="V80" s="926"/>
    </row>
    <row r="81" s="3" customFormat="1" ht="10.199999999999999" customHeight="1"/>
    <row r="82" s="3" customFormat="1" ht="10.199999999999999" customHeight="1"/>
    <row r="83" s="3" customFormat="1" ht="10.199999999999999" customHeight="1"/>
    <row r="84" s="3" customFormat="1" ht="10.199999999999999" customHeight="1"/>
    <row r="85" s="3" customFormat="1" ht="10.199999999999999" customHeight="1"/>
    <row r="86" s="3" customFormat="1" ht="10.199999999999999" customHeight="1"/>
    <row r="87" s="3" customFormat="1" ht="10.199999999999999" customHeight="1"/>
    <row r="88" s="3" customFormat="1" ht="10.199999999999999" customHeight="1"/>
    <row r="89" s="3" customFormat="1" ht="10.199999999999999" customHeight="1"/>
    <row r="90" s="3" customFormat="1" ht="10.199999999999999" customHeight="1"/>
    <row r="91" s="3" customFormat="1" ht="10.199999999999999" customHeight="1"/>
    <row r="92" s="3" customFormat="1" ht="10.199999999999999" customHeight="1"/>
    <row r="93" s="3" customFormat="1" ht="10.199999999999999" customHeight="1"/>
    <row r="94" s="3" customFormat="1" ht="10.199999999999999" customHeight="1"/>
    <row r="95" s="3" customFormat="1" ht="10.199999999999999" customHeight="1"/>
    <row r="96" s="3" customFormat="1"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60"/>
    </row>
    <row r="113" spans="1:1">
      <c r="A113" s="60"/>
    </row>
    <row r="114" spans="1:1">
      <c r="A114" s="60"/>
    </row>
    <row r="115" spans="1:1">
      <c r="A115" s="60"/>
    </row>
    <row r="131" spans="1:1">
      <c r="A131" s="60"/>
    </row>
    <row r="132" spans="1:1">
      <c r="A132" s="60"/>
    </row>
    <row r="133" spans="1:1">
      <c r="A133" s="60"/>
    </row>
    <row r="134" spans="1:1">
      <c r="A134" s="60"/>
    </row>
    <row r="137" spans="1:1">
      <c r="A137" s="61"/>
    </row>
    <row r="138" spans="1:1">
      <c r="A138" s="60"/>
    </row>
    <row r="139" spans="1:1">
      <c r="A139" s="60"/>
    </row>
  </sheetData>
  <sheetProtection algorithmName="SHA-512" hashValue="grCmLw/My87GOPb18wgjoIb6mS2KKRf0vP/7babPIDh0HNHC75QElKeMXvDKpLv7twaTAbLKKR5P1+dzsTBlJw==" saltValue="0Wdo3p397X/DAGPg9UhdtQ==" spinCount="100000" sheet="1" formatRows="0" selectLockedCells="1"/>
  <mergeCells count="44">
    <mergeCell ref="A2:V4"/>
    <mergeCell ref="U5:V5"/>
    <mergeCell ref="Q8:V8"/>
    <mergeCell ref="Q9:V9"/>
    <mergeCell ref="M8:P8"/>
    <mergeCell ref="M9:P9"/>
    <mergeCell ref="A79:V80"/>
    <mergeCell ref="G24:H25"/>
    <mergeCell ref="I24:J25"/>
    <mergeCell ref="K24:L25"/>
    <mergeCell ref="M24:V25"/>
    <mergeCell ref="G45:V60"/>
    <mergeCell ref="B61:F75"/>
    <mergeCell ref="A21:A75"/>
    <mergeCell ref="B21:F25"/>
    <mergeCell ref="B26:F28"/>
    <mergeCell ref="G26:V28"/>
    <mergeCell ref="B29:F44"/>
    <mergeCell ref="S21:V23"/>
    <mergeCell ref="G21:K23"/>
    <mergeCell ref="L21:M23"/>
    <mergeCell ref="G31:V44"/>
    <mergeCell ref="A76:F78"/>
    <mergeCell ref="G76:V78"/>
    <mergeCell ref="L11:O11"/>
    <mergeCell ref="P11:V11"/>
    <mergeCell ref="A12:F12"/>
    <mergeCell ref="L12:O12"/>
    <mergeCell ref="P12:V12"/>
    <mergeCell ref="N21:R23"/>
    <mergeCell ref="A13:V14"/>
    <mergeCell ref="A15:F17"/>
    <mergeCell ref="G15:V17"/>
    <mergeCell ref="A18:F20"/>
    <mergeCell ref="G18:I20"/>
    <mergeCell ref="J18:V20"/>
    <mergeCell ref="G29:V30"/>
    <mergeCell ref="G75:V75"/>
    <mergeCell ref="B45:F60"/>
    <mergeCell ref="Q10:V10"/>
    <mergeCell ref="M10:P10"/>
    <mergeCell ref="G61:V72"/>
    <mergeCell ref="G73:I73"/>
    <mergeCell ref="G74:I74"/>
  </mergeCells>
  <phoneticPr fontId="2"/>
  <pageMargins left="0.70866141732283472" right="0.38" top="0.6" bottom="0.33" header="0.37" footer="0.31496062992125984"/>
  <pageSetup paperSize="9" scale="87"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topLeftCell="A16" workbookViewId="0">
      <selection activeCell="E23" sqref="E23"/>
    </sheetView>
  </sheetViews>
  <sheetFormatPr defaultColWidth="8.88671875" defaultRowHeight="15"/>
  <cols>
    <col min="1" max="1" width="12.21875" style="18" customWidth="1"/>
    <col min="2" max="2" width="18.33203125" style="18" customWidth="1"/>
    <col min="3" max="6" width="8.88671875" style="18"/>
    <col min="7" max="9" width="14.6640625" style="16" customWidth="1"/>
    <col min="10" max="10" width="8.88671875" style="18"/>
    <col min="11" max="12" width="8.77734375" style="18"/>
    <col min="13" max="13" width="42.77734375" style="18" bestFit="1" customWidth="1"/>
    <col min="14" max="15" width="8.77734375" style="18"/>
    <col min="16" max="16" width="3.33203125" style="18" customWidth="1"/>
    <col min="17" max="18" width="8.77734375" style="18"/>
    <col min="19" max="19" width="12.109375" style="18" bestFit="1" customWidth="1"/>
    <col min="20" max="16384" width="8.88671875" style="18"/>
  </cols>
  <sheetData>
    <row r="1" spans="1:19">
      <c r="K1" s="29" t="s">
        <v>108</v>
      </c>
      <c r="L1" s="1004" t="s">
        <v>109</v>
      </c>
      <c r="M1" s="1005"/>
      <c r="N1" s="29" t="s">
        <v>110</v>
      </c>
      <c r="O1" s="29" t="s">
        <v>111</v>
      </c>
      <c r="Q1" s="1006" t="s">
        <v>112</v>
      </c>
      <c r="R1" s="1006"/>
      <c r="S1" s="1006"/>
    </row>
    <row r="2" spans="1:19" ht="15.6" thickBot="1">
      <c r="K2" s="30" t="s">
        <v>113</v>
      </c>
      <c r="L2" s="30" t="s">
        <v>114</v>
      </c>
      <c r="M2" s="30" t="s">
        <v>115</v>
      </c>
      <c r="N2" s="30">
        <v>13</v>
      </c>
      <c r="O2" s="30" t="str">
        <f t="array" ref="O2">_xlfn.IFS(N2&gt;=16,"A",N2&gt;=12,"B",N2&gt;=10,"C",N2&gt;=6,"D",N2&lt;=5,"E")</f>
        <v>B</v>
      </c>
      <c r="Q2" s="30" t="s">
        <v>116</v>
      </c>
      <c r="R2" s="31">
        <v>1.4</v>
      </c>
      <c r="S2" s="32">
        <v>3600000</v>
      </c>
    </row>
    <row r="3" spans="1:19" ht="15.6" thickBot="1">
      <c r="A3" s="1002" t="s">
        <v>22</v>
      </c>
      <c r="B3" s="1003"/>
      <c r="C3" s="33" t="s">
        <v>46</v>
      </c>
      <c r="D3" s="34" t="s">
        <v>34</v>
      </c>
      <c r="E3" s="35" t="s">
        <v>49</v>
      </c>
      <c r="G3" s="17" t="s">
        <v>62</v>
      </c>
      <c r="H3" s="17" t="s">
        <v>63</v>
      </c>
      <c r="I3" s="17" t="s">
        <v>64</v>
      </c>
      <c r="K3" s="30" t="s">
        <v>117</v>
      </c>
      <c r="L3" s="30" t="s">
        <v>118</v>
      </c>
      <c r="M3" s="30" t="s">
        <v>119</v>
      </c>
      <c r="N3" s="30">
        <v>13</v>
      </c>
      <c r="O3" s="30" t="str">
        <f t="array" ref="O3">_xlfn.IFS(N3&gt;=16,"A",N3&gt;=12,"B",N3&gt;=10,"C",N3&gt;=6,"D",N3&lt;=5,"E")</f>
        <v>B</v>
      </c>
      <c r="Q3" s="30" t="s">
        <v>120</v>
      </c>
      <c r="R3" s="31">
        <v>1.2</v>
      </c>
      <c r="S3" s="32">
        <v>3100000</v>
      </c>
    </row>
    <row r="4" spans="1:19">
      <c r="A4" s="36">
        <v>1</v>
      </c>
      <c r="B4" s="37" t="s">
        <v>50</v>
      </c>
      <c r="C4" s="38" t="str">
        <f>IF(SUMIF(③支出明細書!B:B,$B4,③支出明細書!H:H)=0,"",SUMIF(③支出明細書!B:B,$B4,③支出明細書!H:H))</f>
        <v/>
      </c>
      <c r="D4" s="39" t="str">
        <f>IF(SUMIF(③支出明細書!B:B,$B4,③支出明細書!I:I)=0,"",SUMIF(③支出明細書!B:B,$B4,③支出明細書!I:I))</f>
        <v/>
      </c>
      <c r="E4" s="40" t="str">
        <f>IF(SUMIF(③支出明細書!B:B,$B4,③支出明細書!J:J)=0,"",SUMIF(③支出明細書!B:B,$B4,③支出明細書!J:J))</f>
        <v/>
      </c>
      <c r="G4" s="41" t="s">
        <v>50</v>
      </c>
      <c r="H4" s="41" t="s">
        <v>50</v>
      </c>
      <c r="I4" s="41" t="s">
        <v>51</v>
      </c>
      <c r="K4" s="30" t="s">
        <v>121</v>
      </c>
      <c r="L4" s="30" t="s">
        <v>122</v>
      </c>
      <c r="M4" s="30" t="s">
        <v>123</v>
      </c>
      <c r="N4" s="30">
        <v>11</v>
      </c>
      <c r="O4" s="30" t="str">
        <f t="array" ref="O4">_xlfn.IFS(N4&gt;=16,"A",N4&gt;=12,"B",N4&gt;=10,"C",N4&gt;=6,"D",N4&lt;=5,"E")</f>
        <v>C</v>
      </c>
      <c r="Q4" s="30" t="s">
        <v>124</v>
      </c>
      <c r="R4" s="31">
        <v>1</v>
      </c>
      <c r="S4" s="32">
        <v>2600000</v>
      </c>
    </row>
    <row r="5" spans="1:19">
      <c r="A5" s="36">
        <v>2</v>
      </c>
      <c r="B5" s="42" t="s">
        <v>51</v>
      </c>
      <c r="C5" s="43" t="str">
        <f>IF(SUMIF(③支出明細書!B:B,$B5,③支出明細書!H:H)=0,"",SUMIF(③支出明細書!B:B,$B5,③支出明細書!H:H))</f>
        <v/>
      </c>
      <c r="D5" s="44" t="str">
        <f>IF(SUMIF(③支出明細書!B:B,$B5,③支出明細書!I:I)=0,"",SUMIF(③支出明細書!B:B,$B5,③支出明細書!I:I))</f>
        <v/>
      </c>
      <c r="E5" s="45" t="str">
        <f>IF(SUMIF(③支出明細書!B:B,$B5,③支出明細書!J:J)=0,"",SUMIF(③支出明細書!B:B,$B5,③支出明細書!J:J))</f>
        <v/>
      </c>
      <c r="G5" s="41" t="s">
        <v>51</v>
      </c>
      <c r="H5" s="41" t="s">
        <v>52</v>
      </c>
      <c r="I5" s="41" t="s">
        <v>53</v>
      </c>
      <c r="K5" s="30" t="s">
        <v>125</v>
      </c>
      <c r="L5" s="30" t="s">
        <v>126</v>
      </c>
      <c r="M5" s="30" t="s">
        <v>127</v>
      </c>
      <c r="N5" s="30">
        <v>11</v>
      </c>
      <c r="O5" s="30" t="str">
        <f t="array" ref="O5">_xlfn.IFS(N5&gt;=16,"A",N5&gt;=12,"B",N5&gt;=10,"C",N5&gt;=6,"D",N5&lt;=5,"E")</f>
        <v>C</v>
      </c>
      <c r="Q5" s="30" t="s">
        <v>128</v>
      </c>
      <c r="R5" s="31">
        <v>0.7</v>
      </c>
      <c r="S5" s="32">
        <v>1800000</v>
      </c>
    </row>
    <row r="6" spans="1:19">
      <c r="A6" s="36">
        <v>3</v>
      </c>
      <c r="B6" s="42" t="s">
        <v>52</v>
      </c>
      <c r="C6" s="43" t="str">
        <f>IF(SUMIF(③支出明細書!B:B,$B6,③支出明細書!H:H)=0,"",SUMIF(③支出明細書!B:B,$B6,③支出明細書!H:H))</f>
        <v/>
      </c>
      <c r="D6" s="44" t="str">
        <f>IF(SUMIF(③支出明細書!B:B,$B6,③支出明細書!I:I)=0,"",SUMIF(③支出明細書!B:B,$B6,③支出明細書!I:I))</f>
        <v/>
      </c>
      <c r="E6" s="45" t="str">
        <f>IF(SUMIF(③支出明細書!B:B,$B6,③支出明細書!J:J)=0,"",SUMIF(③支出明細書!B:B,$B6,③支出明細書!J:J))</f>
        <v/>
      </c>
      <c r="G6" s="41" t="s">
        <v>52</v>
      </c>
      <c r="H6" s="41" t="s">
        <v>54</v>
      </c>
      <c r="I6" s="41" t="s">
        <v>55</v>
      </c>
      <c r="K6" s="30" t="s">
        <v>129</v>
      </c>
      <c r="L6" s="30" t="s">
        <v>130</v>
      </c>
      <c r="M6" s="30" t="s">
        <v>131</v>
      </c>
      <c r="N6" s="30">
        <v>13</v>
      </c>
      <c r="O6" s="30" t="str">
        <f t="array" ref="O6">_xlfn.IFS(N6&gt;=16,"A",N6&gt;=12,"B",N6&gt;=10,"C",N6&gt;=6,"D",N6&lt;=5,"E")</f>
        <v>B</v>
      </c>
      <c r="Q6" s="30" t="s">
        <v>132</v>
      </c>
      <c r="R6" s="31">
        <v>0.5</v>
      </c>
      <c r="S6" s="32">
        <v>1300000</v>
      </c>
    </row>
    <row r="7" spans="1:19">
      <c r="A7" s="36">
        <v>4</v>
      </c>
      <c r="B7" s="42" t="s">
        <v>53</v>
      </c>
      <c r="C7" s="43" t="str">
        <f>IF(SUMIF(③支出明細書!B:B,$B7,③支出明細書!H:H)=0,"",SUMIF(③支出明細書!B:B,$B7,③支出明細書!H:H))</f>
        <v/>
      </c>
      <c r="D7" s="44" t="str">
        <f>IF(SUMIF(③支出明細書!B:B,$B7,③支出明細書!I:I)=0,"",SUMIF(③支出明細書!B:B,$B7,③支出明細書!I:I))</f>
        <v/>
      </c>
      <c r="E7" s="45" t="str">
        <f>IF(SUMIF(③支出明細書!B:B,$B7,③支出明細書!J:J)=0,"",SUMIF(③支出明細書!B:B,$B7,③支出明細書!J:J))</f>
        <v/>
      </c>
      <c r="G7" s="41" t="s">
        <v>53</v>
      </c>
      <c r="H7" s="41" t="s">
        <v>69</v>
      </c>
      <c r="I7" s="41" t="s">
        <v>70</v>
      </c>
      <c r="K7" s="30" t="s">
        <v>133</v>
      </c>
      <c r="L7" s="30" t="s">
        <v>134</v>
      </c>
      <c r="M7" s="30" t="s">
        <v>135</v>
      </c>
      <c r="N7" s="30">
        <v>11</v>
      </c>
      <c r="O7" s="30" t="str">
        <f t="array" ref="O7">_xlfn.IFS(N7&gt;=16,"A",N7&gt;=12,"B",N7&gt;=10,"C",N7&gt;=6,"D",N7&lt;=5,"E")</f>
        <v>C</v>
      </c>
    </row>
    <row r="8" spans="1:19">
      <c r="A8" s="36">
        <v>5</v>
      </c>
      <c r="B8" s="42" t="s">
        <v>54</v>
      </c>
      <c r="C8" s="43" t="str">
        <f>IF(SUMIF(③支出明細書!B:B,$B8,③支出明細書!H:H)=0,"",SUMIF(③支出明細書!B:B,$B8,③支出明細書!H:H))</f>
        <v/>
      </c>
      <c r="D8" s="44" t="str">
        <f>IF(SUMIF(③支出明細書!B:B,$B8,③支出明細書!I:I)=0,"",SUMIF(③支出明細書!B:B,$B8,③支出明細書!I:I))</f>
        <v/>
      </c>
      <c r="E8" s="45" t="str">
        <f>IF(SUMIF(③支出明細書!B:B,$B8,③支出明細書!J:J)=0,"",SUMIF(③支出明細書!B:B,$B8,③支出明細書!J:J))</f>
        <v/>
      </c>
      <c r="G8" s="41" t="s">
        <v>54</v>
      </c>
      <c r="H8" s="41" t="s">
        <v>275</v>
      </c>
      <c r="I8" s="41" t="s">
        <v>277</v>
      </c>
      <c r="K8" s="30" t="s">
        <v>136</v>
      </c>
      <c r="L8" s="30" t="s">
        <v>137</v>
      </c>
      <c r="M8" s="30" t="s">
        <v>138</v>
      </c>
      <c r="N8" s="30">
        <v>11</v>
      </c>
      <c r="O8" s="30" t="str">
        <f t="array" ref="O8">_xlfn.IFS(N8&gt;=16,"A",N8&gt;=12,"B",N8&gt;=10,"C",N8&gt;=6,"D",N8&lt;=5,"E")</f>
        <v>C</v>
      </c>
    </row>
    <row r="9" spans="1:19">
      <c r="A9" s="36">
        <v>6</v>
      </c>
      <c r="B9" s="42" t="s">
        <v>55</v>
      </c>
      <c r="C9" s="43" t="str">
        <f>IF(SUMIF(③支出明細書!B:B,$B9,③支出明細書!H:H)=0,"",SUMIF(③支出明細書!B:B,$B9,③支出明細書!H:H))</f>
        <v/>
      </c>
      <c r="D9" s="44" t="str">
        <f>IF(SUMIF(③支出明細書!B:B,$B9,③支出明細書!I:I)=0,"",SUMIF(③支出明細書!B:B,$B9,③支出明細書!I:I))</f>
        <v/>
      </c>
      <c r="E9" s="45" t="str">
        <f>IF(SUMIF(③支出明細書!B:B,$B9,③支出明細書!J:J)=0,"",SUMIF(③支出明細書!B:B,$B9,③支出明細書!J:J))</f>
        <v/>
      </c>
      <c r="G9" s="41" t="s">
        <v>55</v>
      </c>
      <c r="H9" s="41" t="s">
        <v>107</v>
      </c>
      <c r="I9" s="41" t="s">
        <v>106</v>
      </c>
      <c r="K9" s="30" t="s">
        <v>139</v>
      </c>
      <c r="L9" s="30" t="s">
        <v>140</v>
      </c>
      <c r="M9" s="30" t="s">
        <v>141</v>
      </c>
      <c r="N9" s="30">
        <v>13</v>
      </c>
      <c r="O9" s="30" t="str">
        <f t="array" ref="O9">_xlfn.IFS(N9&gt;=16,"A",N9&gt;=12,"B",N9&gt;=10,"C",N9&gt;=6,"D",N9&lt;=5,"E")</f>
        <v>B</v>
      </c>
    </row>
    <row r="10" spans="1:19">
      <c r="A10" s="36">
        <v>7</v>
      </c>
      <c r="B10" s="42" t="s">
        <v>69</v>
      </c>
      <c r="C10" s="43" t="str">
        <f>IF(SUMIF(③支出明細書!B:B,$B10,③支出明細書!H:H)=0,"",SUMIF(③支出明細書!B:B,$B10,③支出明細書!H:H))</f>
        <v/>
      </c>
      <c r="D10" s="44" t="str">
        <f>IF(SUMIF(③支出明細書!B:B,$B10,③支出明細書!I:I)=0,"",SUMIF(③支出明細書!B:B,$B10,③支出明細書!I:I))</f>
        <v/>
      </c>
      <c r="E10" s="45" t="str">
        <f>IF(SUMIF(③支出明細書!B:B,$B10,③支出明細書!J:J)=0,"",SUMIF(③支出明細書!B:B,$B10,③支出明細書!J:J))</f>
        <v/>
      </c>
      <c r="G10" s="41" t="s">
        <v>69</v>
      </c>
      <c r="H10" s="41" t="s">
        <v>56</v>
      </c>
      <c r="I10" s="41" t="s">
        <v>57</v>
      </c>
      <c r="K10" s="30" t="s">
        <v>142</v>
      </c>
      <c r="L10" s="30" t="s">
        <v>143</v>
      </c>
      <c r="M10" s="30" t="s">
        <v>144</v>
      </c>
      <c r="N10" s="30">
        <v>12</v>
      </c>
      <c r="O10" s="30" t="str">
        <f t="array" ref="O10">_xlfn.IFS(N10&gt;=16,"A",N10&gt;=12,"B",N10&gt;=10,"C",N10&gt;=6,"D",N10&lt;=5,"E")</f>
        <v>B</v>
      </c>
    </row>
    <row r="11" spans="1:19">
      <c r="A11" s="36">
        <v>8</v>
      </c>
      <c r="B11" s="42" t="s">
        <v>70</v>
      </c>
      <c r="C11" s="43" t="str">
        <f>IF(SUMIF(③支出明細書!B:B,$B11,③支出明細書!H:H)=0,"",SUMIF(③支出明細書!B:B,$B11,③支出明細書!H:H))</f>
        <v/>
      </c>
      <c r="D11" s="44" t="str">
        <f>IF(SUMIF(③支出明細書!B:B,$B11,③支出明細書!I:I)=0,"",SUMIF(③支出明細書!B:B,$B11,③支出明細書!I:I))</f>
        <v/>
      </c>
      <c r="E11" s="45" t="str">
        <f>IF(SUMIF(③支出明細書!B:B,$B11,③支出明細書!J:J)=0,"",SUMIF(③支出明細書!B:B,$B11,③支出明細書!J:J))</f>
        <v/>
      </c>
      <c r="G11" s="41" t="s">
        <v>70</v>
      </c>
      <c r="H11" s="41" t="s">
        <v>58</v>
      </c>
      <c r="I11" s="41" t="s">
        <v>15</v>
      </c>
      <c r="K11" s="30" t="s">
        <v>145</v>
      </c>
      <c r="L11" s="30" t="s">
        <v>146</v>
      </c>
      <c r="M11" s="30" t="s">
        <v>147</v>
      </c>
      <c r="N11" s="30">
        <v>11</v>
      </c>
      <c r="O11" s="30" t="str">
        <f t="array" ref="O11">_xlfn.IFS(N11&gt;=16,"A",N11&gt;=12,"B",N11&gt;=10,"C",N11&gt;=6,"D",N11&lt;=5,"E")</f>
        <v>C</v>
      </c>
    </row>
    <row r="12" spans="1:19">
      <c r="A12" s="36">
        <v>9</v>
      </c>
      <c r="B12" s="42" t="s">
        <v>275</v>
      </c>
      <c r="C12" s="43" t="str">
        <f>IF(SUMIF(③支出明細書!B:B,$B12,③支出明細書!H:H)=0,"",SUMIF(③支出明細書!B:B,$B12,③支出明細書!H:H))</f>
        <v/>
      </c>
      <c r="D12" s="44" t="str">
        <f>IF(SUMIF(③支出明細書!B:B,$B12,③支出明細書!I:I)=0,"",SUMIF(③支出明細書!B:B,$B12,③支出明細書!I:I))</f>
        <v/>
      </c>
      <c r="E12" s="45" t="str">
        <f>IF(SUMIF(③支出明細書!B:B,$B12,③支出明細書!J:J)=0,"",SUMIF(③支出明細書!B:B,$B12,③支出明細書!J:J))</f>
        <v/>
      </c>
      <c r="G12" s="41" t="s">
        <v>275</v>
      </c>
      <c r="H12" s="41" t="s">
        <v>265</v>
      </c>
      <c r="I12" s="41" t="s">
        <v>59</v>
      </c>
      <c r="K12" s="30" t="s">
        <v>148</v>
      </c>
      <c r="L12" s="30" t="s">
        <v>149</v>
      </c>
      <c r="M12" s="30" t="s">
        <v>150</v>
      </c>
      <c r="N12" s="30">
        <v>16</v>
      </c>
      <c r="O12" s="30" t="str">
        <f t="array" ref="O12">_xlfn.IFS(N12&gt;=16,"A",N12&gt;=12,"B",N12&gt;=10,"C",N12&gt;=6,"D",N12&lt;=5,"E")</f>
        <v>A</v>
      </c>
    </row>
    <row r="13" spans="1:19">
      <c r="A13" s="36">
        <v>10</v>
      </c>
      <c r="B13" s="42" t="s">
        <v>276</v>
      </c>
      <c r="C13" s="43" t="str">
        <f>IF(SUMIF(③支出明細書!B:B,$B13,③支出明細書!H:H)=0,"",SUMIF(③支出明細書!B:B,$B13,③支出明細書!H:H))</f>
        <v/>
      </c>
      <c r="D13" s="44" t="str">
        <f>IF(SUMIF(③支出明細書!B:B,$B13,③支出明細書!I:I)=0,"",SUMIF(③支出明細書!B:B,$B13,③支出明細書!I:I))</f>
        <v/>
      </c>
      <c r="E13" s="45" t="str">
        <f>IF(SUMIF(③支出明細書!B:B,$B13,③支出明細書!J:J)=0,"",SUMIF(③支出明細書!B:B,$B13,③支出明細書!J:J))</f>
        <v/>
      </c>
      <c r="G13" s="41" t="s">
        <v>276</v>
      </c>
      <c r="H13" s="41" t="s">
        <v>60</v>
      </c>
      <c r="I13" s="41" t="s">
        <v>266</v>
      </c>
      <c r="K13" s="30" t="s">
        <v>151</v>
      </c>
      <c r="L13" s="30" t="s">
        <v>152</v>
      </c>
      <c r="M13" s="30" t="s">
        <v>153</v>
      </c>
      <c r="N13" s="30">
        <v>16</v>
      </c>
      <c r="O13" s="30" t="str">
        <f t="array" ref="O13">_xlfn.IFS(N13&gt;=16,"A",N13&gt;=12,"B",N13&gt;=10,"C",N13&gt;=6,"D",N13&lt;=5,"E")</f>
        <v>A</v>
      </c>
    </row>
    <row r="14" spans="1:19">
      <c r="A14" s="36">
        <v>11</v>
      </c>
      <c r="B14" s="42" t="s">
        <v>107</v>
      </c>
      <c r="C14" s="43" t="str">
        <f>IF(SUMIF(③支出明細書!B:B,$B14,③支出明細書!H:H)=0,"",SUMIF(③支出明細書!B:B,$B14,③支出明細書!H:H))</f>
        <v/>
      </c>
      <c r="D14" s="44" t="str">
        <f>IF(SUMIF(③支出明細書!B:B,$B14,③支出明細書!I:I)=0,"",SUMIF(③支出明細書!B:B,$B14,③支出明細書!I:I))</f>
        <v/>
      </c>
      <c r="E14" s="45" t="str">
        <f>IF(SUMIF(③支出明細書!B:B,$B14,③支出明細書!J:J)=0,"",SUMIF(③支出明細書!B:B,$B14,③支出明細書!J:J))</f>
        <v/>
      </c>
      <c r="G14" s="41" t="s">
        <v>107</v>
      </c>
      <c r="H14" s="41" t="s">
        <v>67</v>
      </c>
      <c r="I14" s="41" t="s">
        <v>14</v>
      </c>
      <c r="K14" s="30" t="s">
        <v>154</v>
      </c>
      <c r="L14" s="30" t="s">
        <v>155</v>
      </c>
      <c r="M14" s="30" t="s">
        <v>156</v>
      </c>
      <c r="N14" s="30">
        <v>17</v>
      </c>
      <c r="O14" s="30" t="str">
        <f t="array" ref="O14">_xlfn.IFS(N14&gt;=16,"A",N14&gt;=12,"B",N14&gt;=10,"C",N14&gt;=6,"D",N14&lt;=5,"E")</f>
        <v>A</v>
      </c>
    </row>
    <row r="15" spans="1:19">
      <c r="A15" s="36">
        <v>12</v>
      </c>
      <c r="B15" s="42" t="s">
        <v>106</v>
      </c>
      <c r="C15" s="43" t="str">
        <f>IF(SUMIF(③支出明細書!B:B,$B15,③支出明細書!H:H)=0,"",SUMIF(③支出明細書!B:B,$B15,③支出明細書!H:H))</f>
        <v/>
      </c>
      <c r="D15" s="44" t="str">
        <f>IF(SUMIF(③支出明細書!B:B,$B15,③支出明細書!I:I)=0,"",SUMIF(③支出明細書!B:B,$B15,③支出明細書!I:I))</f>
        <v/>
      </c>
      <c r="E15" s="45" t="str">
        <f>IF(SUMIF(③支出明細書!B:B,$B15,③支出明細書!J:J)=0,"",SUMIF(③支出明細書!B:B,$B15,③支出明細書!J:J))</f>
        <v/>
      </c>
      <c r="G15" s="41" t="s">
        <v>106</v>
      </c>
      <c r="H15" s="41" t="s">
        <v>403</v>
      </c>
      <c r="I15" s="41" t="s">
        <v>61</v>
      </c>
      <c r="K15" s="30" t="s">
        <v>157</v>
      </c>
      <c r="L15" s="30" t="s">
        <v>158</v>
      </c>
      <c r="M15" s="30" t="s">
        <v>159</v>
      </c>
      <c r="N15" s="30">
        <v>14</v>
      </c>
      <c r="O15" s="30" t="str">
        <f t="array" ref="O15">_xlfn.IFS(N15&gt;=16,"A",N15&gt;=12,"B",N15&gt;=10,"C",N15&gt;=6,"D",N15&lt;=5,"E")</f>
        <v>B</v>
      </c>
    </row>
    <row r="16" spans="1:19">
      <c r="A16" s="36">
        <v>13</v>
      </c>
      <c r="B16" s="42" t="s">
        <v>56</v>
      </c>
      <c r="C16" s="43" t="str">
        <f>IF(SUMIF(③支出明細書!B:B,$B16,③支出明細書!H:H)=0,"",SUMIF(③支出明細書!B:B,$B16,③支出明細書!H:H))</f>
        <v/>
      </c>
      <c r="D16" s="44" t="str">
        <f>IF(SUMIF(③支出明細書!B:B,$B16,③支出明細書!I:I)=0,"",SUMIF(③支出明細書!B:B,$B16,③支出明細書!I:I))</f>
        <v/>
      </c>
      <c r="E16" s="45" t="str">
        <f>IF(SUMIF(③支出明細書!B:B,$B16,③支出明細書!J:J)=0,"",SUMIF(③支出明細書!B:B,$B16,③支出明細書!J:J))</f>
        <v/>
      </c>
      <c r="G16" s="41" t="s">
        <v>56</v>
      </c>
      <c r="H16" s="41"/>
      <c r="I16" s="41" t="s">
        <v>66</v>
      </c>
      <c r="K16" s="30" t="s">
        <v>160</v>
      </c>
      <c r="L16" s="30" t="s">
        <v>161</v>
      </c>
      <c r="M16" s="30" t="s">
        <v>162</v>
      </c>
      <c r="N16" s="30">
        <v>9</v>
      </c>
      <c r="O16" s="30" t="str">
        <f t="array" ref="O16">_xlfn.IFS(N16&gt;=16,"A",N16&gt;=12,"B",N16&gt;=10,"C",N16&gt;=6,"D",N16&lt;=5,"E")</f>
        <v>D</v>
      </c>
    </row>
    <row r="17" spans="1:15">
      <c r="A17" s="36">
        <v>14</v>
      </c>
      <c r="B17" s="42" t="s">
        <v>57</v>
      </c>
      <c r="C17" s="43" t="str">
        <f>IF(SUMIF(③支出明細書!B:B,$B17,③支出明細書!H:H)=0,"",SUMIF(③支出明細書!B:B,$B17,③支出明細書!H:H))</f>
        <v/>
      </c>
      <c r="D17" s="44" t="str">
        <f>IF(SUMIF(③支出明細書!B:B,$B17,③支出明細書!I:I)=0,"",SUMIF(③支出明細書!B:B,$B17,③支出明細書!I:I))</f>
        <v/>
      </c>
      <c r="E17" s="45" t="str">
        <f>IF(SUMIF(③支出明細書!B:B,$B17,③支出明細書!J:J)=0,"",SUMIF(③支出明細書!B:B,$B17,③支出明細書!J:J))</f>
        <v/>
      </c>
      <c r="G17" s="41" t="s">
        <v>57</v>
      </c>
      <c r="I17" s="41" t="s">
        <v>68</v>
      </c>
      <c r="K17" s="30" t="s">
        <v>163</v>
      </c>
      <c r="L17" s="30" t="s">
        <v>164</v>
      </c>
      <c r="M17" s="30" t="s">
        <v>165</v>
      </c>
      <c r="N17" s="30">
        <v>12</v>
      </c>
      <c r="O17" s="30" t="str">
        <f t="array" ref="O17">_xlfn.IFS(N17&gt;=16,"A",N17&gt;=12,"B",N17&gt;=10,"C",N17&gt;=6,"D",N17&lt;=5,"E")</f>
        <v>B</v>
      </c>
    </row>
    <row r="18" spans="1:15">
      <c r="A18" s="36">
        <v>15</v>
      </c>
      <c r="B18" s="42" t="s">
        <v>15</v>
      </c>
      <c r="C18" s="43" t="str">
        <f>IF(SUMIF(③支出明細書!B:B,$B18,③支出明細書!H:H)=0,"",SUMIF(③支出明細書!B:B,$B18,③支出明細書!H:H))</f>
        <v/>
      </c>
      <c r="D18" s="44" t="str">
        <f>IF(SUMIF(③支出明細書!B:B,$B18,③支出明細書!I:I)=0,"",SUMIF(③支出明細書!B:B,$B18,③支出明細書!I:I))</f>
        <v/>
      </c>
      <c r="E18" s="45" t="str">
        <f>IF(SUMIF(③支出明細書!B:B,$B18,③支出明細書!J:J)=0,"",SUMIF(③支出明細書!B:B,$B18,③支出明細書!J:J))</f>
        <v/>
      </c>
      <c r="G18" s="41" t="s">
        <v>15</v>
      </c>
      <c r="I18" s="41" t="s">
        <v>13</v>
      </c>
      <c r="K18" s="30" t="s">
        <v>166</v>
      </c>
      <c r="L18" s="30" t="s">
        <v>167</v>
      </c>
      <c r="M18" s="30" t="s">
        <v>168</v>
      </c>
      <c r="N18" s="30">
        <v>12</v>
      </c>
      <c r="O18" s="30" t="str">
        <f t="array" ref="O18">_xlfn.IFS(N18&gt;=16,"A",N18&gt;=12,"B",N18&gt;=10,"C",N18&gt;=6,"D",N18&lt;=5,"E")</f>
        <v>B</v>
      </c>
    </row>
    <row r="19" spans="1:15">
      <c r="A19" s="36">
        <v>16</v>
      </c>
      <c r="B19" s="42" t="s">
        <v>58</v>
      </c>
      <c r="C19" s="43" t="str">
        <f>IF(SUMIF(③支出明細書!B:B,$B19,③支出明細書!H:H)=0,"",SUMIF(③支出明細書!B:B,$B19,③支出明細書!H:H))</f>
        <v/>
      </c>
      <c r="D19" s="44" t="str">
        <f>IF(SUMIF(③支出明細書!B:B,$B19,③支出明細書!I:I)=0,"",SUMIF(③支出明細書!B:B,$B19,③支出明細書!I:I))</f>
        <v/>
      </c>
      <c r="E19" s="45" t="str">
        <f>IF(SUMIF(③支出明細書!B:B,$B19,③支出明細書!J:J)=0,"",SUMIF(③支出明細書!B:B,$B19,③支出明細書!J:J))</f>
        <v/>
      </c>
      <c r="G19" s="41" t="s">
        <v>58</v>
      </c>
      <c r="H19" s="41"/>
      <c r="I19" s="41"/>
      <c r="K19" s="30" t="s">
        <v>169</v>
      </c>
      <c r="L19" s="30" t="s">
        <v>170</v>
      </c>
      <c r="M19" s="30" t="s">
        <v>171</v>
      </c>
      <c r="N19" s="30">
        <v>10</v>
      </c>
      <c r="O19" s="30" t="str">
        <f t="array" ref="O19">_xlfn.IFS(N19&gt;=16,"A",N19&gt;=12,"B",N19&gt;=10,"C",N19&gt;=6,"D",N19&lt;=5,"E")</f>
        <v>C</v>
      </c>
    </row>
    <row r="20" spans="1:15">
      <c r="A20" s="36">
        <v>17</v>
      </c>
      <c r="B20" s="42" t="s">
        <v>59</v>
      </c>
      <c r="C20" s="43" t="str">
        <f>IF(SUMIF(③支出明細書!B:B,$B20,③支出明細書!H:H)=0,"",SUMIF(③支出明細書!B:B,$B20,③支出明細書!H:H))</f>
        <v/>
      </c>
      <c r="D20" s="44" t="str">
        <f>IF(SUMIF(③支出明細書!B:B,$B20,③支出明細書!I:I)=0,"",SUMIF(③支出明細書!B:B,$B20,③支出明細書!I:I))</f>
        <v/>
      </c>
      <c r="E20" s="45" t="str">
        <f>IF(SUMIF(③支出明細書!B:B,$B20,③支出明細書!J:J)=0,"",SUMIF(③支出明細書!B:B,$B20,③支出明細書!J:J))</f>
        <v/>
      </c>
      <c r="G20" s="41" t="s">
        <v>59</v>
      </c>
      <c r="H20" s="41"/>
      <c r="I20" s="41"/>
      <c r="K20" s="30" t="s">
        <v>172</v>
      </c>
      <c r="L20" s="30" t="s">
        <v>173</v>
      </c>
      <c r="M20" s="30" t="s">
        <v>174</v>
      </c>
      <c r="N20" s="30">
        <v>10</v>
      </c>
      <c r="O20" s="30" t="str">
        <f t="array" ref="O20">_xlfn.IFS(N20&gt;=16,"A",N20&gt;=12,"B",N20&gt;=10,"C",N20&gt;=6,"D",N20&lt;=5,"E")</f>
        <v>C</v>
      </c>
    </row>
    <row r="21" spans="1:15">
      <c r="A21" s="36">
        <v>18</v>
      </c>
      <c r="B21" s="42" t="s">
        <v>265</v>
      </c>
      <c r="C21" s="43" t="str">
        <f>IF(SUMIF(③支出明細書!B:B,$B21,③支出明細書!H:H)=0,"",SUMIF(③支出明細書!B:B,$B21,③支出明細書!H:H))</f>
        <v/>
      </c>
      <c r="D21" s="44" t="str">
        <f>IF(SUMIF(③支出明細書!B:B,$B21,③支出明細書!I:I)=0,"",SUMIF(③支出明細書!B:B,$B21,③支出明細書!I:I))</f>
        <v/>
      </c>
      <c r="E21" s="45" t="str">
        <f>IF(SUMIF(③支出明細書!B:B,$B21,③支出明細書!J:J)=0,"",SUMIF(③支出明細書!B:B,$B21,③支出明細書!J:J))</f>
        <v/>
      </c>
      <c r="G21" s="41" t="s">
        <v>265</v>
      </c>
      <c r="K21" s="30" t="s">
        <v>175</v>
      </c>
      <c r="L21" s="30" t="s">
        <v>176</v>
      </c>
      <c r="M21" s="30" t="s">
        <v>177</v>
      </c>
      <c r="N21" s="30">
        <v>8</v>
      </c>
      <c r="O21" s="30" t="str">
        <f t="array" ref="O21">_xlfn.IFS(N21&gt;=16,"A",N21&gt;=12,"B",N21&gt;=10,"C",N21&gt;=6,"D",N21&lt;=5,"E")</f>
        <v>D</v>
      </c>
    </row>
    <row r="22" spans="1:15">
      <c r="A22" s="36">
        <v>19</v>
      </c>
      <c r="B22" s="42" t="s">
        <v>267</v>
      </c>
      <c r="C22" s="43" t="str">
        <f>IF(SUMIF(③支出明細書!B:B,$B22,③支出明細書!H:H)=0,"",SUMIF(③支出明細書!B:B,$B22,③支出明細書!H:H))</f>
        <v/>
      </c>
      <c r="D22" s="44" t="str">
        <f>IF(SUMIF(③支出明細書!B:B,$B22,③支出明細書!I:I)=0,"",SUMIF(③支出明細書!B:B,$B22,③支出明細書!I:I))</f>
        <v/>
      </c>
      <c r="E22" s="45" t="str">
        <f>IF(SUMIF(③支出明細書!B:B,$B22,③支出明細書!J:J)=0,"",SUMIF(③支出明細書!B:B,$B22,③支出明細書!J:J))</f>
        <v/>
      </c>
      <c r="G22" s="41" t="s">
        <v>266</v>
      </c>
      <c r="H22" s="41"/>
      <c r="K22" s="30" t="s">
        <v>178</v>
      </c>
      <c r="L22" s="30" t="s">
        <v>179</v>
      </c>
      <c r="M22" s="30" t="s">
        <v>180</v>
      </c>
      <c r="N22" s="30">
        <v>11</v>
      </c>
      <c r="O22" s="30" t="str">
        <f t="array" ref="O22">_xlfn.IFS(N22&gt;=16,"A",N22&gt;=12,"B",N22&gt;=10,"C",N22&gt;=6,"D",N22&lt;=5,"E")</f>
        <v>C</v>
      </c>
    </row>
    <row r="23" spans="1:15">
      <c r="A23" s="36">
        <v>20</v>
      </c>
      <c r="B23" s="42" t="s">
        <v>14</v>
      </c>
      <c r="C23" s="43" t="str">
        <f>IF(SUMIF(③支出明細書!B:B,$B23,③支出明細書!H:H)=0,"",SUMIF(③支出明細書!B:B,$B23,③支出明細書!H:H))</f>
        <v/>
      </c>
      <c r="D23" s="44" t="str">
        <f>IF(SUMIF(③支出明細書!B:B,$B23,③支出明細書!I:I)=0,"",SUMIF(③支出明細書!B:B,$B23,③支出明細書!I:I))</f>
        <v/>
      </c>
      <c r="E23" s="45" t="str">
        <f>IF(SUMIF(③支出明細書!B:B,$B23,③支出明細書!J:J)=0,"",SUMIF(③支出明細書!B:B,$B23,③支出明細書!J:J))</f>
        <v/>
      </c>
      <c r="G23" s="41" t="s">
        <v>14</v>
      </c>
      <c r="H23" s="41"/>
      <c r="K23" s="30" t="s">
        <v>181</v>
      </c>
      <c r="L23" s="30" t="s">
        <v>182</v>
      </c>
      <c r="M23" s="30" t="s">
        <v>183</v>
      </c>
      <c r="N23" s="30">
        <v>13</v>
      </c>
      <c r="O23" s="30" t="str">
        <f t="array" ref="O23">_xlfn.IFS(N23&gt;=16,"A",N23&gt;=12,"B",N23&gt;=10,"C",N23&gt;=6,"D",N23&lt;=5,"E")</f>
        <v>B</v>
      </c>
    </row>
    <row r="24" spans="1:15">
      <c r="A24" s="36">
        <v>21</v>
      </c>
      <c r="B24" s="42" t="s">
        <v>60</v>
      </c>
      <c r="C24" s="43" t="str">
        <f>IF(SUMIF(③支出明細書!B:B,$B24,③支出明細書!H:H)=0,"",SUMIF(③支出明細書!B:B,$B24,③支出明細書!H:H))</f>
        <v/>
      </c>
      <c r="D24" s="44" t="str">
        <f>IF(SUMIF(③支出明細書!B:B,$B24,③支出明細書!I:I)=0,"",SUMIF(③支出明細書!B:B,$B24,③支出明細書!I:I))</f>
        <v/>
      </c>
      <c r="E24" s="45" t="str">
        <f>IF(SUMIF(③支出明細書!B:B,$B24,③支出明細書!J:J)=0,"",SUMIF(③支出明細書!B:B,$B24,③支出明細書!J:J))</f>
        <v/>
      </c>
      <c r="G24" s="41" t="s">
        <v>60</v>
      </c>
      <c r="H24" s="41"/>
      <c r="K24" s="30" t="s">
        <v>184</v>
      </c>
      <c r="L24" s="30" t="s">
        <v>185</v>
      </c>
      <c r="M24" s="30" t="s">
        <v>186</v>
      </c>
      <c r="N24" s="30">
        <v>13</v>
      </c>
      <c r="O24" s="30" t="str">
        <f t="array" ref="O24">_xlfn.IFS(N24&gt;=16,"A",N24&gt;=12,"B",N24&gt;=10,"C",N24&gt;=6,"D",N24&lt;=5,"E")</f>
        <v>B</v>
      </c>
    </row>
    <row r="25" spans="1:15">
      <c r="A25" s="36">
        <v>22</v>
      </c>
      <c r="B25" s="42" t="s">
        <v>61</v>
      </c>
      <c r="C25" s="43" t="str">
        <f>IF(SUMIF(③支出明細書!B:B,$B25,③支出明細書!H:H)=0,"",SUMIF(③支出明細書!B:B,$B25,③支出明細書!H:H))</f>
        <v/>
      </c>
      <c r="D25" s="44" t="str">
        <f>IF(SUMIF(③支出明細書!B:B,$B25,③支出明細書!I:I)=0,"",SUMIF(③支出明細書!B:B,$B25,③支出明細書!I:I))</f>
        <v/>
      </c>
      <c r="E25" s="45" t="str">
        <f>IF(SUMIF(③支出明細書!B:B,$B25,③支出明細書!J:J)=0,"",SUMIF(③支出明細書!B:B,$B25,③支出明細書!J:J))</f>
        <v/>
      </c>
      <c r="G25" s="41" t="s">
        <v>61</v>
      </c>
      <c r="H25" s="41"/>
      <c r="I25" s="41"/>
      <c r="K25" s="30" t="s">
        <v>187</v>
      </c>
      <c r="L25" s="30" t="s">
        <v>188</v>
      </c>
      <c r="M25" s="30" t="s">
        <v>189</v>
      </c>
      <c r="N25" s="30">
        <v>9</v>
      </c>
      <c r="O25" s="30" t="str">
        <f t="array" ref="O25">_xlfn.IFS(N25&gt;=16,"A",N25&gt;=12,"B",N25&gt;=10,"C",N25&gt;=6,"D",N25&lt;=5,"E")</f>
        <v>D</v>
      </c>
    </row>
    <row r="26" spans="1:15">
      <c r="A26" s="36">
        <v>23</v>
      </c>
      <c r="B26" s="42" t="s">
        <v>65</v>
      </c>
      <c r="C26" s="43" t="str">
        <f>IF(SUMIF(③支出明細書!B:B,$B26,③支出明細書!H:H)=0,"",SUMIF(③支出明細書!B:B,$B26,③支出明細書!H:H))</f>
        <v/>
      </c>
      <c r="D26" s="44" t="str">
        <f>IF(SUMIF(③支出明細書!B:B,$B26,③支出明細書!I:I)=0,"",SUMIF(③支出明細書!B:B,$B26,③支出明細書!I:I))</f>
        <v/>
      </c>
      <c r="E26" s="45" t="str">
        <f>IF(SUMIF(③支出明細書!B:B,$B26,③支出明細書!J:J)=0,"",SUMIF(③支出明細書!B:B,$B26,③支出明細書!J:J))</f>
        <v/>
      </c>
      <c r="G26" s="41" t="s">
        <v>65</v>
      </c>
      <c r="H26" s="41"/>
      <c r="K26" s="30" t="s">
        <v>190</v>
      </c>
      <c r="L26" s="30" t="s">
        <v>191</v>
      </c>
      <c r="M26" s="30" t="s">
        <v>192</v>
      </c>
      <c r="N26" s="30">
        <v>11</v>
      </c>
      <c r="O26" s="30" t="str">
        <f t="array" ref="O26">_xlfn.IFS(N26&gt;=16,"A",N26&gt;=12,"B",N26&gt;=10,"C",N26&gt;=6,"D",N26&lt;=5,"E")</f>
        <v>C</v>
      </c>
    </row>
    <row r="27" spans="1:15">
      <c r="A27" s="36">
        <v>24</v>
      </c>
      <c r="B27" s="42" t="s">
        <v>66</v>
      </c>
      <c r="C27" s="43" t="str">
        <f>IF(SUMIF(③支出明細書!B:B,$B27,③支出明細書!H:H)=0,"",SUMIF(③支出明細書!B:B,$B27,③支出明細書!H:H))</f>
        <v/>
      </c>
      <c r="D27" s="44" t="str">
        <f>IF(SUMIF(③支出明細書!B:B,$B27,③支出明細書!I:I)=0,"",SUMIF(③支出明細書!B:B,$B27,③支出明細書!I:I))</f>
        <v/>
      </c>
      <c r="E27" s="45" t="str">
        <f>IF(SUMIF(③支出明細書!B:B,$B27,③支出明細書!J:J)=0,"",SUMIF(③支出明細書!B:B,$B27,③支出明細書!J:J))</f>
        <v/>
      </c>
      <c r="G27" s="41" t="s">
        <v>66</v>
      </c>
      <c r="H27" s="41"/>
      <c r="I27" s="41"/>
      <c r="K27" s="30" t="s">
        <v>193</v>
      </c>
      <c r="L27" s="30" t="s">
        <v>194</v>
      </c>
      <c r="M27" s="30" t="s">
        <v>195</v>
      </c>
      <c r="N27" s="30">
        <v>12</v>
      </c>
      <c r="O27" s="30" t="str">
        <f t="array" ref="O27">_xlfn.IFS(N27&gt;=16,"A",N27&gt;=12,"B",N27&gt;=10,"C",N27&gt;=6,"D",N27&lt;=5,"E")</f>
        <v>B</v>
      </c>
    </row>
    <row r="28" spans="1:15">
      <c r="A28" s="36">
        <v>25</v>
      </c>
      <c r="B28" s="42" t="s">
        <v>67</v>
      </c>
      <c r="C28" s="43" t="str">
        <f>IF(SUMIF(③支出明細書!B:B,$B28,③支出明細書!H:H)=0,"",SUMIF(③支出明細書!B:B,$B28,③支出明細書!H:H))</f>
        <v/>
      </c>
      <c r="D28" s="44" t="str">
        <f>IF(SUMIF(③支出明細書!B:B,$B28,③支出明細書!I:I)=0,"",SUMIF(③支出明細書!B:B,$B28,③支出明細書!I:I))</f>
        <v/>
      </c>
      <c r="E28" s="45" t="str">
        <f>IF(SUMIF(③支出明細書!B:B,$B28,③支出明細書!J:J)=0,"",SUMIF(③支出明細書!B:B,$B28,③支出明細書!J:J))</f>
        <v/>
      </c>
      <c r="G28" s="41" t="s">
        <v>67</v>
      </c>
      <c r="H28" s="41"/>
      <c r="I28" s="41"/>
      <c r="K28" s="30" t="s">
        <v>196</v>
      </c>
      <c r="L28" s="30" t="s">
        <v>197</v>
      </c>
      <c r="M28" s="30" t="s">
        <v>198</v>
      </c>
      <c r="N28" s="30">
        <v>14</v>
      </c>
      <c r="O28" s="30" t="str">
        <f t="array" ref="O28">_xlfn.IFS(N28&gt;=16,"A",N28&gt;=12,"B",N28&gt;=10,"C",N28&gt;=6,"D",N28&lt;=5,"E")</f>
        <v>B</v>
      </c>
    </row>
    <row r="29" spans="1:15">
      <c r="A29" s="36">
        <v>26</v>
      </c>
      <c r="B29" s="42" t="s">
        <v>68</v>
      </c>
      <c r="C29" s="43" t="str">
        <f>IF(SUMIF(③支出明細書!B:B,$B29,③支出明細書!H:H)=0,"",SUMIF(③支出明細書!B:B,$B29,③支出明細書!H:H))</f>
        <v/>
      </c>
      <c r="D29" s="44" t="str">
        <f>IF(SUMIF(③支出明細書!B:B,$B29,③支出明細書!I:I)=0,"",SUMIF(③支出明細書!B:B,$B29,③支出明細書!I:I))</f>
        <v/>
      </c>
      <c r="E29" s="45" t="str">
        <f>IF(SUMIF(③支出明細書!B:B,$B29,③支出明細書!J:J)=0,"",SUMIF(③支出明細書!B:B,$B29,③支出明細書!J:J))</f>
        <v/>
      </c>
      <c r="G29" s="41" t="s">
        <v>68</v>
      </c>
      <c r="H29" s="41"/>
      <c r="I29" s="41"/>
      <c r="K29" s="30" t="s">
        <v>199</v>
      </c>
      <c r="L29" s="30" t="s">
        <v>200</v>
      </c>
      <c r="M29" s="30" t="s">
        <v>201</v>
      </c>
      <c r="N29" s="30">
        <v>15</v>
      </c>
      <c r="O29" s="30" t="str">
        <f t="array" ref="O29">_xlfn.IFS(N29&gt;=16,"A",N29&gt;=12,"B",N29&gt;=10,"C",N29&gt;=6,"D",N29&lt;=5,"E")</f>
        <v>B</v>
      </c>
    </row>
    <row r="30" spans="1:15" ht="15.6" thickBot="1">
      <c r="A30" s="74">
        <v>27</v>
      </c>
      <c r="B30" s="46" t="s">
        <v>13</v>
      </c>
      <c r="C30" s="47" t="str">
        <f>IF(SUMIF(③支出明細書!B:B,$B30,③支出明細書!H:H)=0,"",SUMIF(③支出明細書!B:B,$B30,③支出明細書!H:H))</f>
        <v/>
      </c>
      <c r="D30" s="48" t="str">
        <f>IF(SUMIF(③支出明細書!B:B,$B30,③支出明細書!I:I)=0,"",SUMIF(③支出明細書!B:B,$B30,③支出明細書!I:I))</f>
        <v/>
      </c>
      <c r="E30" s="49" t="str">
        <f>IF(SUMIF(③支出明細書!B:B,$B30,③支出明細書!J:J)=0,"",SUMIF(③支出明細書!B:B,$B30,③支出明細書!J:J))</f>
        <v/>
      </c>
      <c r="G30" s="41" t="s">
        <v>13</v>
      </c>
      <c r="H30" s="41"/>
      <c r="I30" s="41"/>
      <c r="K30" s="30" t="s">
        <v>202</v>
      </c>
      <c r="L30" s="30" t="s">
        <v>203</v>
      </c>
      <c r="M30" s="30" t="s">
        <v>204</v>
      </c>
      <c r="N30" s="30">
        <v>10</v>
      </c>
      <c r="O30" s="30" t="str">
        <f t="array" ref="O30">_xlfn.IFS(N30&gt;=16,"A",N30&gt;=12,"B",N30&gt;=10,"C",N30&gt;=6,"D",N30&lt;=5,"E")</f>
        <v>C</v>
      </c>
    </row>
    <row r="31" spans="1:15" ht="16.2" thickTop="1" thickBot="1">
      <c r="A31" s="50"/>
      <c r="B31" s="51" t="s">
        <v>12</v>
      </c>
      <c r="C31" s="52" t="str">
        <f>IF(SUM(C4:C30)=0,"",SUM(C4:C30))</f>
        <v/>
      </c>
      <c r="D31" s="53" t="str">
        <f>IF(SUM(D4:D30)=0,"",SUM(D4:D30))</f>
        <v/>
      </c>
      <c r="E31" s="54" t="str">
        <f>IF(SUM(E4:E30)=0,"",SUM(E4:E30))</f>
        <v/>
      </c>
      <c r="G31" s="41"/>
      <c r="H31" s="41"/>
      <c r="I31" s="41"/>
      <c r="K31" s="30" t="s">
        <v>205</v>
      </c>
      <c r="L31" s="30" t="s">
        <v>206</v>
      </c>
      <c r="M31" s="30" t="s">
        <v>207</v>
      </c>
      <c r="N31" s="30">
        <v>5</v>
      </c>
      <c r="O31" s="30" t="str">
        <f t="array" ref="O31">_xlfn.IFS(N31&gt;=16,"A",N31&gt;=12,"B",N31&gt;=10,"C",N31&gt;=6,"D",N31&lt;=5,"E")</f>
        <v>E</v>
      </c>
    </row>
    <row r="32" spans="1:15">
      <c r="A32" s="55"/>
      <c r="B32" s="55"/>
      <c r="C32" s="55"/>
      <c r="D32" s="55"/>
      <c r="E32" s="55"/>
      <c r="G32" s="26"/>
      <c r="H32" s="26"/>
      <c r="I32" s="26"/>
      <c r="K32" s="30" t="s">
        <v>208</v>
      </c>
      <c r="L32" s="30" t="s">
        <v>209</v>
      </c>
      <c r="M32" s="30" t="s">
        <v>210</v>
      </c>
      <c r="N32" s="30">
        <v>8</v>
      </c>
      <c r="O32" s="30" t="str">
        <f t="array" ref="O32">_xlfn.IFS(N32&gt;=16,"A",N32&gt;=12,"B",N32&gt;=10,"C",N32&gt;=6,"D",N32&lt;=5,"E")</f>
        <v>D</v>
      </c>
    </row>
    <row r="33" spans="1:15">
      <c r="A33" s="55"/>
      <c r="B33" s="55"/>
      <c r="C33" s="55"/>
      <c r="D33" s="55"/>
      <c r="E33" s="55"/>
      <c r="G33" s="26"/>
      <c r="H33" s="26"/>
      <c r="I33" s="26"/>
      <c r="K33" s="30" t="s">
        <v>211</v>
      </c>
      <c r="L33" s="30" t="s">
        <v>212</v>
      </c>
      <c r="M33" s="30" t="s">
        <v>213</v>
      </c>
      <c r="N33" s="30">
        <v>10</v>
      </c>
      <c r="O33" s="30" t="str">
        <f t="array" ref="O33">_xlfn.IFS(N33&gt;=16,"A",N33&gt;=12,"B",N33&gt;=10,"C",N33&gt;=6,"D",N33&lt;=5,"E")</f>
        <v>C</v>
      </c>
    </row>
    <row r="34" spans="1:15">
      <c r="A34" s="55"/>
      <c r="B34" s="55"/>
      <c r="C34" s="55"/>
      <c r="D34" s="55"/>
      <c r="E34" s="55"/>
      <c r="G34" s="26"/>
      <c r="H34" s="26"/>
      <c r="I34" s="26"/>
      <c r="K34" s="30" t="s">
        <v>214</v>
      </c>
      <c r="L34" s="30" t="s">
        <v>215</v>
      </c>
      <c r="M34" s="30" t="s">
        <v>216</v>
      </c>
      <c r="N34" s="30">
        <v>9</v>
      </c>
      <c r="O34" s="30" t="str">
        <f t="array" ref="O34">_xlfn.IFS(N34&gt;=16,"A",N34&gt;=12,"B",N34&gt;=10,"C",N34&gt;=6,"D",N34&lt;=5,"E")</f>
        <v>D</v>
      </c>
    </row>
    <row r="35" spans="1:15">
      <c r="A35" s="55"/>
      <c r="B35" s="55"/>
      <c r="C35" s="55"/>
      <c r="D35" s="55"/>
      <c r="E35" s="55"/>
      <c r="G35" s="26"/>
      <c r="H35" s="26"/>
      <c r="I35" s="26"/>
      <c r="K35" s="30" t="s">
        <v>217</v>
      </c>
      <c r="L35" s="30" t="s">
        <v>218</v>
      </c>
      <c r="M35" s="30" t="s">
        <v>219</v>
      </c>
      <c r="N35" s="30">
        <v>10</v>
      </c>
      <c r="O35" s="30" t="str">
        <f t="array" ref="O35">_xlfn.IFS(N35&gt;=16,"A",N35&gt;=12,"B",N35&gt;=10,"C",N35&gt;=6,"D",N35&lt;=5,"E")</f>
        <v>C</v>
      </c>
    </row>
    <row r="36" spans="1:15">
      <c r="A36" s="55"/>
      <c r="B36" s="55"/>
      <c r="C36" s="55"/>
      <c r="D36" s="55"/>
      <c r="E36" s="55"/>
      <c r="G36" s="20"/>
      <c r="H36" s="20"/>
      <c r="I36" s="20"/>
      <c r="K36" s="30" t="s">
        <v>220</v>
      </c>
      <c r="L36" s="30" t="s">
        <v>221</v>
      </c>
      <c r="M36" s="30" t="s">
        <v>222</v>
      </c>
      <c r="N36" s="30">
        <v>11</v>
      </c>
      <c r="O36" s="30" t="str">
        <f t="array" ref="O36">_xlfn.IFS(N36&gt;=16,"A",N36&gt;=12,"B",N36&gt;=10,"C",N36&gt;=6,"D",N36&lt;=5,"E")</f>
        <v>C</v>
      </c>
    </row>
    <row r="37" spans="1:15">
      <c r="A37" s="55"/>
      <c r="B37" s="55"/>
      <c r="C37" s="55"/>
      <c r="D37" s="55"/>
      <c r="E37" s="55"/>
      <c r="G37" s="20"/>
      <c r="H37" s="20"/>
      <c r="I37" s="20"/>
      <c r="K37" s="30" t="s">
        <v>223</v>
      </c>
      <c r="L37" s="30" t="s">
        <v>224</v>
      </c>
      <c r="M37" s="30" t="s">
        <v>225</v>
      </c>
      <c r="N37" s="30">
        <v>6</v>
      </c>
      <c r="O37" s="30" t="str">
        <f t="array" ref="O37">_xlfn.IFS(N37&gt;=16,"A",N37&gt;=12,"B",N37&gt;=10,"C",N37&gt;=6,"D",N37&lt;=5,"E")</f>
        <v>D</v>
      </c>
    </row>
    <row r="38" spans="1:15">
      <c r="A38" s="56"/>
      <c r="B38" s="55"/>
      <c r="C38" s="55"/>
      <c r="D38" s="55"/>
      <c r="E38" s="55"/>
      <c r="G38" s="19"/>
      <c r="H38" s="19"/>
      <c r="I38" s="19"/>
      <c r="K38" s="30" t="s">
        <v>226</v>
      </c>
      <c r="L38" s="30" t="s">
        <v>227</v>
      </c>
      <c r="M38" s="30" t="s">
        <v>228</v>
      </c>
      <c r="N38" s="30">
        <v>7</v>
      </c>
      <c r="O38" s="30" t="str">
        <f t="array" ref="O38">_xlfn.IFS(N38&gt;=16,"A",N38&gt;=12,"B",N38&gt;=10,"C",N38&gt;=6,"D",N38&lt;=5,"E")</f>
        <v>D</v>
      </c>
    </row>
    <row r="39" spans="1:15">
      <c r="A39" s="56"/>
      <c r="B39" s="55"/>
      <c r="C39" s="55"/>
      <c r="D39" s="55"/>
      <c r="E39" s="55"/>
      <c r="G39" s="19"/>
      <c r="H39" s="19"/>
      <c r="I39" s="19"/>
      <c r="K39" s="30" t="s">
        <v>229</v>
      </c>
      <c r="L39" s="30" t="s">
        <v>230</v>
      </c>
      <c r="M39" s="30" t="s">
        <v>231</v>
      </c>
      <c r="N39" s="30">
        <v>10</v>
      </c>
      <c r="O39" s="30" t="str">
        <f t="array" ref="O39">_xlfn.IFS(N39&gt;=16,"A",N39&gt;=12,"B",N39&gt;=10,"C",N39&gt;=6,"D",N39&lt;=5,"E")</f>
        <v>C</v>
      </c>
    </row>
    <row r="40" spans="1:15">
      <c r="A40" s="55"/>
      <c r="B40" s="55"/>
      <c r="C40" s="55"/>
      <c r="D40" s="55"/>
      <c r="E40" s="55"/>
      <c r="G40" s="19"/>
      <c r="H40" s="19"/>
      <c r="I40" s="19"/>
      <c r="K40" s="30" t="s">
        <v>232</v>
      </c>
      <c r="L40" s="30" t="s">
        <v>233</v>
      </c>
      <c r="M40" s="30" t="s">
        <v>234</v>
      </c>
      <c r="N40" s="30">
        <v>6</v>
      </c>
      <c r="O40" s="30" t="str">
        <f t="array" ref="O40">_xlfn.IFS(N40&gt;=16,"A",N40&gt;=12,"B",N40&gt;=10,"C",N40&gt;=6,"D",N40&lt;=5,"E")</f>
        <v>D</v>
      </c>
    </row>
    <row r="41" spans="1:15">
      <c r="A41" s="55"/>
      <c r="B41" s="55"/>
      <c r="C41" s="55"/>
      <c r="D41" s="55"/>
      <c r="E41" s="55"/>
      <c r="G41" s="19"/>
      <c r="H41" s="19"/>
      <c r="I41" s="19"/>
      <c r="K41" s="30" t="s">
        <v>235</v>
      </c>
      <c r="L41" s="30" t="s">
        <v>236</v>
      </c>
      <c r="M41" s="30" t="s">
        <v>237</v>
      </c>
      <c r="N41" s="30">
        <v>11</v>
      </c>
      <c r="O41" s="30" t="str">
        <f t="array" ref="O41">_xlfn.IFS(N41&gt;=16,"A",N41&gt;=12,"B",N41&gt;=10,"C",N41&gt;=6,"D",N41&lt;=5,"E")</f>
        <v>C</v>
      </c>
    </row>
    <row r="42" spans="1:15">
      <c r="A42" s="55"/>
      <c r="B42" s="55"/>
      <c r="C42" s="55"/>
      <c r="D42" s="55"/>
      <c r="E42" s="55"/>
      <c r="G42" s="19"/>
      <c r="H42" s="19"/>
      <c r="I42" s="19"/>
      <c r="K42" s="30" t="s">
        <v>238</v>
      </c>
      <c r="L42" s="30" t="s">
        <v>239</v>
      </c>
      <c r="M42" s="30" t="s">
        <v>240</v>
      </c>
      <c r="N42" s="30">
        <v>7</v>
      </c>
      <c r="O42" s="30" t="str">
        <f t="array" ref="O42">_xlfn.IFS(N42&gt;=16,"A",N42&gt;=12,"B",N42&gt;=10,"C",N42&gt;=6,"D",N42&lt;=5,"E")</f>
        <v>D</v>
      </c>
    </row>
    <row r="43" spans="1:15">
      <c r="A43" s="55"/>
      <c r="B43" s="55"/>
      <c r="C43" s="55"/>
      <c r="D43" s="55"/>
      <c r="E43" s="55"/>
      <c r="G43" s="19"/>
      <c r="H43" s="19"/>
      <c r="I43" s="19"/>
      <c r="K43" s="30" t="s">
        <v>241</v>
      </c>
      <c r="L43" s="30" t="s">
        <v>242</v>
      </c>
      <c r="M43" s="30" t="s">
        <v>243</v>
      </c>
      <c r="N43" s="30">
        <v>11</v>
      </c>
      <c r="O43" s="30" t="str">
        <f t="array" ref="O43">_xlfn.IFS(N43&gt;=16,"A",N43&gt;=12,"B",N43&gt;=10,"C",N43&gt;=6,"D",N43&lt;=5,"E")</f>
        <v>C</v>
      </c>
    </row>
    <row r="44" spans="1:15">
      <c r="A44" s="55"/>
      <c r="B44" s="55"/>
      <c r="C44" s="55"/>
      <c r="D44" s="55"/>
      <c r="E44" s="55"/>
      <c r="G44" s="19"/>
      <c r="H44" s="19"/>
      <c r="I44" s="19"/>
      <c r="K44" s="30" t="s">
        <v>244</v>
      </c>
      <c r="L44" s="30" t="s">
        <v>245</v>
      </c>
      <c r="M44" s="30" t="s">
        <v>246</v>
      </c>
      <c r="N44" s="30">
        <v>11</v>
      </c>
      <c r="O44" s="30" t="str">
        <f t="array" ref="O44">_xlfn.IFS(N44&gt;=16,"A",N44&gt;=12,"B",N44&gt;=10,"C",N44&gt;=6,"D",N44&lt;=5,"E")</f>
        <v>C</v>
      </c>
    </row>
    <row r="45" spans="1:15">
      <c r="A45" s="55"/>
      <c r="B45" s="55"/>
      <c r="C45" s="55"/>
      <c r="D45" s="55"/>
      <c r="E45" s="55"/>
      <c r="G45" s="19"/>
      <c r="H45" s="19"/>
      <c r="I45" s="19"/>
      <c r="K45" s="30" t="s">
        <v>247</v>
      </c>
      <c r="L45" s="30" t="s">
        <v>248</v>
      </c>
      <c r="M45" s="30" t="s">
        <v>249</v>
      </c>
      <c r="N45" s="30">
        <v>9</v>
      </c>
      <c r="O45" s="30" t="str">
        <f t="array" ref="O45">_xlfn.IFS(N45&gt;=16,"A",N45&gt;=12,"B",N45&gt;=10,"C",N45&gt;=6,"D",N45&lt;=5,"E")</f>
        <v>D</v>
      </c>
    </row>
    <row r="46" spans="1:15">
      <c r="A46" s="55"/>
      <c r="B46" s="55"/>
      <c r="C46" s="55"/>
      <c r="D46" s="55"/>
      <c r="E46" s="55"/>
      <c r="G46" s="19"/>
      <c r="H46" s="19"/>
      <c r="I46" s="19"/>
      <c r="K46" s="30" t="s">
        <v>250</v>
      </c>
      <c r="L46" s="30" t="s">
        <v>251</v>
      </c>
      <c r="M46" s="30" t="s">
        <v>252</v>
      </c>
      <c r="N46" s="30">
        <v>9</v>
      </c>
      <c r="O46" s="30" t="str">
        <f t="array" ref="O46">_xlfn.IFS(N46&gt;=16,"A",N46&gt;=12,"B",N46&gt;=10,"C",N46&gt;=6,"D",N46&lt;=5,"E")</f>
        <v>D</v>
      </c>
    </row>
    <row r="47" spans="1:15">
      <c r="A47" s="55"/>
      <c r="B47" s="55"/>
      <c r="C47" s="55"/>
      <c r="D47" s="55"/>
      <c r="E47" s="55"/>
      <c r="G47" s="19"/>
      <c r="H47" s="19"/>
      <c r="I47" s="19"/>
      <c r="K47" s="30" t="s">
        <v>253</v>
      </c>
      <c r="L47" s="30" t="s">
        <v>254</v>
      </c>
      <c r="M47" s="30" t="s">
        <v>255</v>
      </c>
      <c r="N47" s="30">
        <v>10</v>
      </c>
      <c r="O47" s="30" t="str">
        <f t="array" ref="O47">_xlfn.IFS(N47&gt;=16,"A",N47&gt;=12,"B",N47&gt;=10,"C",N47&gt;=6,"D",N47&lt;=5,"E")</f>
        <v>C</v>
      </c>
    </row>
    <row r="48" spans="1:15">
      <c r="A48" s="55"/>
      <c r="B48" s="55"/>
      <c r="C48" s="55"/>
      <c r="D48" s="55"/>
      <c r="E48" s="55"/>
      <c r="G48" s="19"/>
      <c r="H48" s="19"/>
      <c r="I48" s="19"/>
      <c r="K48" s="30" t="s">
        <v>256</v>
      </c>
      <c r="L48" s="30" t="s">
        <v>257</v>
      </c>
      <c r="M48" s="30" t="s">
        <v>258</v>
      </c>
      <c r="N48" s="30">
        <v>14</v>
      </c>
      <c r="O48" s="30" t="str">
        <f t="array" ref="O48">_xlfn.IFS(N48&gt;=16,"A",N48&gt;=12,"B",N48&gt;=10,"C",N48&gt;=6,"D",N48&lt;=5,"E")</f>
        <v>B</v>
      </c>
    </row>
    <row r="49" spans="1:9">
      <c r="A49" s="55"/>
      <c r="B49" s="55"/>
      <c r="C49" s="55"/>
      <c r="D49" s="55"/>
      <c r="E49" s="55"/>
      <c r="G49" s="19"/>
      <c r="H49" s="19"/>
      <c r="I49" s="19"/>
    </row>
    <row r="50" spans="1:9">
      <c r="G50" s="19"/>
      <c r="H50" s="19"/>
      <c r="I50" s="19"/>
    </row>
    <row r="51" spans="1:9">
      <c r="G51" s="19"/>
      <c r="H51" s="19"/>
      <c r="I51" s="19"/>
    </row>
    <row r="52" spans="1:9">
      <c r="G52" s="19"/>
      <c r="H52" s="19"/>
      <c r="I52" s="19"/>
    </row>
    <row r="53" spans="1:9">
      <c r="G53" s="19"/>
      <c r="H53" s="19"/>
      <c r="I53" s="19"/>
    </row>
    <row r="54" spans="1:9">
      <c r="G54" s="19"/>
      <c r="H54" s="19"/>
      <c r="I54" s="19"/>
    </row>
    <row r="55" spans="1:9">
      <c r="G55" s="19"/>
      <c r="H55" s="19"/>
      <c r="I55" s="19"/>
    </row>
    <row r="56" spans="1:9">
      <c r="G56" s="19"/>
      <c r="H56" s="19"/>
      <c r="I56" s="19"/>
    </row>
    <row r="65" s="18" customFormat="1"/>
    <row r="66" s="18" customFormat="1"/>
  </sheetData>
  <mergeCells count="3">
    <mergeCell ref="A3:B3"/>
    <mergeCell ref="L1:M1"/>
    <mergeCell ref="Q1:S1"/>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147CA-5201-4BE4-984D-E7AB133A8EB0}">
  <sheetPr>
    <tabColor rgb="FFFF0000"/>
  </sheetPr>
  <dimension ref="A1:V139"/>
  <sheetViews>
    <sheetView topLeftCell="A41" zoomScaleNormal="100" workbookViewId="0">
      <selection activeCell="AA71" sqref="AA71"/>
    </sheetView>
  </sheetViews>
  <sheetFormatPr defaultColWidth="9" defaultRowHeight="15"/>
  <cols>
    <col min="1" max="32" width="4.6640625" style="3" customWidth="1"/>
    <col min="33" max="16384" width="9" style="3"/>
  </cols>
  <sheetData>
    <row r="1" spans="1:22" ht="16.2">
      <c r="A1" s="276" t="s">
        <v>463</v>
      </c>
    </row>
    <row r="2" spans="1:22" ht="10.199999999999999" customHeight="1">
      <c r="A2" s="995" t="s">
        <v>465</v>
      </c>
      <c r="B2" s="996"/>
      <c r="C2" s="996"/>
      <c r="D2" s="996"/>
      <c r="E2" s="996"/>
      <c r="F2" s="996"/>
      <c r="G2" s="996"/>
      <c r="H2" s="996"/>
      <c r="I2" s="996"/>
      <c r="J2" s="996"/>
      <c r="K2" s="996"/>
      <c r="L2" s="996"/>
      <c r="M2" s="996"/>
      <c r="N2" s="996"/>
      <c r="O2" s="996"/>
      <c r="P2" s="996"/>
      <c r="Q2" s="996"/>
      <c r="R2" s="996"/>
      <c r="S2" s="996"/>
      <c r="T2" s="996"/>
      <c r="U2" s="996"/>
      <c r="V2" s="996"/>
    </row>
    <row r="3" spans="1:22" ht="10.199999999999999" customHeight="1">
      <c r="A3" s="996"/>
      <c r="B3" s="996"/>
      <c r="C3" s="996"/>
      <c r="D3" s="996"/>
      <c r="E3" s="996"/>
      <c r="F3" s="996"/>
      <c r="G3" s="996"/>
      <c r="H3" s="996"/>
      <c r="I3" s="996"/>
      <c r="J3" s="996"/>
      <c r="K3" s="996"/>
      <c r="L3" s="996"/>
      <c r="M3" s="996"/>
      <c r="N3" s="996"/>
      <c r="O3" s="996"/>
      <c r="P3" s="996"/>
      <c r="Q3" s="996"/>
      <c r="R3" s="996"/>
      <c r="S3" s="996"/>
      <c r="T3" s="996"/>
      <c r="U3" s="996"/>
      <c r="V3" s="996"/>
    </row>
    <row r="4" spans="1:22" ht="16.5" customHeight="1">
      <c r="A4" s="996"/>
      <c r="B4" s="996"/>
      <c r="C4" s="996"/>
      <c r="D4" s="996"/>
      <c r="E4" s="996"/>
      <c r="F4" s="996"/>
      <c r="G4" s="996"/>
      <c r="H4" s="996"/>
      <c r="I4" s="996"/>
      <c r="J4" s="996"/>
      <c r="K4" s="996"/>
      <c r="L4" s="996"/>
      <c r="M4" s="996"/>
      <c r="N4" s="996"/>
      <c r="O4" s="996"/>
      <c r="P4" s="996"/>
      <c r="Q4" s="996"/>
      <c r="R4" s="996"/>
      <c r="S4" s="996"/>
      <c r="T4" s="996"/>
      <c r="U4" s="996"/>
      <c r="V4" s="996"/>
    </row>
    <row r="5" spans="1:22" ht="18" customHeight="1">
      <c r="A5" s="57"/>
      <c r="B5" s="57"/>
      <c r="C5" s="57"/>
      <c r="D5" s="57"/>
      <c r="E5" s="57"/>
      <c r="F5" s="57"/>
      <c r="G5" s="57"/>
      <c r="H5" s="57"/>
      <c r="I5" s="57"/>
      <c r="J5" s="57"/>
      <c r="K5" s="57"/>
      <c r="L5" s="57"/>
      <c r="M5" s="57"/>
      <c r="N5" s="57"/>
      <c r="O5" s="57"/>
      <c r="P5" s="57"/>
      <c r="Q5" s="57"/>
      <c r="R5" s="57"/>
      <c r="S5" s="58"/>
      <c r="U5" s="997"/>
      <c r="V5" s="997"/>
    </row>
    <row r="6" spans="1:22" ht="10.199999999999999" customHeight="1">
      <c r="A6" s="57"/>
      <c r="B6" s="57"/>
      <c r="C6" s="57"/>
      <c r="D6" s="57"/>
      <c r="E6" s="57"/>
      <c r="F6" s="57"/>
      <c r="G6" s="57"/>
      <c r="H6" s="57"/>
      <c r="I6" s="57"/>
      <c r="J6" s="57"/>
      <c r="K6" s="57"/>
      <c r="L6" s="57"/>
      <c r="M6" s="57"/>
      <c r="N6" s="57"/>
      <c r="O6" s="57"/>
      <c r="P6" s="57"/>
      <c r="Q6" s="57"/>
      <c r="R6" s="57"/>
      <c r="S6" s="57"/>
      <c r="T6" s="57"/>
      <c r="U6" s="57"/>
      <c r="V6" s="57"/>
    </row>
    <row r="7" spans="1:22" ht="10.199999999999999" customHeight="1" thickBot="1">
      <c r="A7" s="59"/>
      <c r="B7" s="59"/>
      <c r="C7" s="59"/>
      <c r="D7" s="59"/>
      <c r="E7" s="59"/>
      <c r="F7" s="59"/>
      <c r="G7" s="59"/>
      <c r="H7" s="59"/>
      <c r="I7" s="59"/>
      <c r="J7" s="59"/>
      <c r="K7" s="59"/>
      <c r="L7" s="59"/>
      <c r="M7" s="59"/>
      <c r="N7" s="59"/>
      <c r="O7" s="59"/>
      <c r="P7" s="59"/>
      <c r="Q7" s="59"/>
      <c r="R7" s="59"/>
      <c r="S7" s="59"/>
      <c r="T7" s="59"/>
      <c r="U7" s="59"/>
      <c r="V7" s="59"/>
    </row>
    <row r="8" spans="1:22" ht="18.600000000000001">
      <c r="A8" s="59"/>
      <c r="B8" s="59"/>
      <c r="C8" s="59"/>
      <c r="D8" s="59"/>
      <c r="E8" s="59"/>
      <c r="F8" s="59"/>
      <c r="G8" s="59"/>
      <c r="H8" s="59"/>
      <c r="I8" s="59"/>
      <c r="J8" s="59"/>
      <c r="K8" s="59"/>
      <c r="L8" s="59"/>
      <c r="M8" s="1011" t="s">
        <v>409</v>
      </c>
      <c r="N8" s="1011"/>
      <c r="O8" s="1011"/>
      <c r="P8" s="1011"/>
      <c r="Q8" s="1009" t="s">
        <v>466</v>
      </c>
      <c r="R8" s="1009"/>
      <c r="S8" s="1009"/>
      <c r="T8" s="1009"/>
      <c r="U8" s="1009"/>
      <c r="V8" s="1009"/>
    </row>
    <row r="9" spans="1:22" ht="18.600000000000001">
      <c r="A9" s="59"/>
      <c r="B9" s="59"/>
      <c r="C9" s="59"/>
      <c r="D9" s="59"/>
      <c r="E9" s="59"/>
      <c r="F9" s="59"/>
      <c r="G9" s="59"/>
      <c r="H9" s="59"/>
      <c r="I9" s="59"/>
      <c r="J9" s="59"/>
      <c r="K9" s="59"/>
      <c r="L9" s="59"/>
      <c r="M9" s="1012" t="s">
        <v>414</v>
      </c>
      <c r="N9" s="1012"/>
      <c r="O9" s="1012"/>
      <c r="P9" s="1012"/>
      <c r="Q9" s="1010" t="s">
        <v>467</v>
      </c>
      <c r="R9" s="1010"/>
      <c r="S9" s="1010"/>
      <c r="T9" s="1010"/>
      <c r="U9" s="1010"/>
      <c r="V9" s="1010"/>
    </row>
    <row r="10" spans="1:22" ht="19.2" thickBot="1">
      <c r="A10" s="59"/>
      <c r="B10" s="59"/>
      <c r="C10" s="59"/>
      <c r="D10" s="59"/>
      <c r="E10" s="59"/>
      <c r="F10" s="59"/>
      <c r="G10" s="59"/>
      <c r="H10" s="59"/>
      <c r="I10" s="59"/>
      <c r="J10" s="59"/>
      <c r="K10" s="59"/>
      <c r="L10" s="59"/>
      <c r="M10" s="1008" t="s">
        <v>418</v>
      </c>
      <c r="N10" s="1008"/>
      <c r="O10" s="1008"/>
      <c r="P10" s="1008"/>
      <c r="Q10" s="1007" t="s">
        <v>491</v>
      </c>
      <c r="R10" s="1007"/>
      <c r="S10" s="1007"/>
      <c r="T10" s="1007"/>
      <c r="U10" s="1007"/>
      <c r="V10" s="1007"/>
    </row>
    <row r="11" spans="1:22" ht="18.600000000000001">
      <c r="A11" s="59"/>
      <c r="B11" s="59"/>
      <c r="C11" s="59"/>
      <c r="D11" s="59"/>
      <c r="E11" s="59"/>
      <c r="F11" s="59"/>
      <c r="G11" s="59"/>
      <c r="H11" s="59"/>
      <c r="I11" s="59"/>
      <c r="J11" s="59"/>
      <c r="K11" s="59"/>
      <c r="L11" s="900"/>
      <c r="M11" s="900"/>
      <c r="N11" s="900"/>
      <c r="O11" s="900"/>
      <c r="P11" s="901"/>
      <c r="Q11" s="901"/>
      <c r="R11" s="901"/>
      <c r="S11" s="901"/>
      <c r="T11" s="901"/>
      <c r="U11" s="901"/>
      <c r="V11" s="901"/>
    </row>
    <row r="12" spans="1:22" ht="18.600000000000001">
      <c r="A12" s="902"/>
      <c r="B12" s="902"/>
      <c r="C12" s="902"/>
      <c r="D12" s="902"/>
      <c r="E12" s="902"/>
      <c r="F12" s="902"/>
      <c r="G12" s="59"/>
      <c r="H12" s="59"/>
      <c r="I12" s="59"/>
      <c r="J12" s="59"/>
      <c r="K12" s="59"/>
      <c r="L12" s="900"/>
      <c r="M12" s="900"/>
      <c r="N12" s="900"/>
      <c r="O12" s="900"/>
      <c r="P12" s="903"/>
      <c r="Q12" s="900"/>
      <c r="R12" s="900"/>
      <c r="S12" s="900"/>
      <c r="T12" s="900"/>
      <c r="U12" s="900"/>
      <c r="V12" s="900"/>
    </row>
    <row r="13" spans="1:22">
      <c r="A13" s="916"/>
      <c r="B13" s="916"/>
      <c r="C13" s="916"/>
      <c r="D13" s="916"/>
      <c r="E13" s="916"/>
      <c r="F13" s="916"/>
      <c r="G13" s="916"/>
      <c r="H13" s="916"/>
      <c r="I13" s="916"/>
      <c r="J13" s="916"/>
      <c r="K13" s="916"/>
      <c r="L13" s="916"/>
      <c r="M13" s="916"/>
      <c r="N13" s="916"/>
      <c r="O13" s="916"/>
      <c r="P13" s="916"/>
      <c r="Q13" s="916"/>
      <c r="R13" s="916"/>
      <c r="S13" s="916"/>
      <c r="T13" s="916"/>
      <c r="U13" s="916"/>
      <c r="V13" s="916"/>
    </row>
    <row r="14" spans="1:22" ht="10.199999999999999" customHeight="1" thickBot="1">
      <c r="A14" s="916"/>
      <c r="B14" s="916"/>
      <c r="C14" s="916"/>
      <c r="D14" s="916"/>
      <c r="E14" s="916"/>
      <c r="F14" s="916"/>
      <c r="G14" s="916"/>
      <c r="H14" s="916"/>
      <c r="I14" s="916"/>
      <c r="J14" s="916"/>
      <c r="K14" s="916"/>
      <c r="L14" s="916"/>
      <c r="M14" s="916"/>
      <c r="N14" s="916"/>
      <c r="O14" s="916"/>
      <c r="P14" s="916"/>
      <c r="Q14" s="916"/>
      <c r="R14" s="916"/>
      <c r="S14" s="916"/>
      <c r="T14" s="916"/>
      <c r="U14" s="916"/>
      <c r="V14" s="916"/>
    </row>
    <row r="15" spans="1:22" ht="10.199999999999999" customHeight="1" thickBot="1">
      <c r="A15" s="917" t="s">
        <v>268</v>
      </c>
      <c r="B15" s="918"/>
      <c r="C15" s="918"/>
      <c r="D15" s="918"/>
      <c r="E15" s="918"/>
      <c r="F15" s="919"/>
      <c r="G15" s="925" t="s">
        <v>469</v>
      </c>
      <c r="H15" s="925"/>
      <c r="I15" s="925"/>
      <c r="J15" s="925"/>
      <c r="K15" s="925"/>
      <c r="L15" s="925"/>
      <c r="M15" s="925"/>
      <c r="N15" s="925"/>
      <c r="O15" s="925"/>
      <c r="P15" s="925"/>
      <c r="Q15" s="925"/>
      <c r="R15" s="925"/>
      <c r="S15" s="925"/>
      <c r="T15" s="925"/>
      <c r="U15" s="925"/>
      <c r="V15" s="925"/>
    </row>
    <row r="16" spans="1:22" ht="10.199999999999999" customHeight="1" thickBot="1">
      <c r="A16" s="920"/>
      <c r="B16" s="916"/>
      <c r="C16" s="916"/>
      <c r="D16" s="916"/>
      <c r="E16" s="916"/>
      <c r="F16" s="921"/>
      <c r="G16" s="925"/>
      <c r="H16" s="925"/>
      <c r="I16" s="925"/>
      <c r="J16" s="925"/>
      <c r="K16" s="925"/>
      <c r="L16" s="925"/>
      <c r="M16" s="925"/>
      <c r="N16" s="925"/>
      <c r="O16" s="925"/>
      <c r="P16" s="925"/>
      <c r="Q16" s="925"/>
      <c r="R16" s="925"/>
      <c r="S16" s="925"/>
      <c r="T16" s="925"/>
      <c r="U16" s="925"/>
      <c r="V16" s="925"/>
    </row>
    <row r="17" spans="1:22" ht="10.199999999999999" customHeight="1" thickBot="1">
      <c r="A17" s="922"/>
      <c r="B17" s="923"/>
      <c r="C17" s="923"/>
      <c r="D17" s="923"/>
      <c r="E17" s="923"/>
      <c r="F17" s="924"/>
      <c r="G17" s="925"/>
      <c r="H17" s="925"/>
      <c r="I17" s="925"/>
      <c r="J17" s="925"/>
      <c r="K17" s="925"/>
      <c r="L17" s="925"/>
      <c r="M17" s="925"/>
      <c r="N17" s="925"/>
      <c r="O17" s="925"/>
      <c r="P17" s="925"/>
      <c r="Q17" s="925"/>
      <c r="R17" s="925"/>
      <c r="S17" s="925"/>
      <c r="T17" s="925"/>
      <c r="U17" s="925"/>
      <c r="V17" s="925"/>
    </row>
    <row r="18" spans="1:22" ht="10.199999999999999" customHeight="1">
      <c r="A18" s="885" t="s">
        <v>92</v>
      </c>
      <c r="B18" s="886"/>
      <c r="C18" s="886"/>
      <c r="D18" s="886"/>
      <c r="E18" s="886"/>
      <c r="F18" s="887"/>
      <c r="G18" s="985" t="s">
        <v>468</v>
      </c>
      <c r="H18" s="986"/>
      <c r="I18" s="986"/>
      <c r="J18" s="989" t="s">
        <v>398</v>
      </c>
      <c r="K18" s="989"/>
      <c r="L18" s="989"/>
      <c r="M18" s="989"/>
      <c r="N18" s="989"/>
      <c r="O18" s="989"/>
      <c r="P18" s="989"/>
      <c r="Q18" s="989"/>
      <c r="R18" s="989"/>
      <c r="S18" s="989"/>
      <c r="T18" s="989"/>
      <c r="U18" s="989"/>
      <c r="V18" s="990"/>
    </row>
    <row r="19" spans="1:22" ht="10.199999999999999" customHeight="1">
      <c r="A19" s="885"/>
      <c r="B19" s="886"/>
      <c r="C19" s="886"/>
      <c r="D19" s="886"/>
      <c r="E19" s="886"/>
      <c r="F19" s="887"/>
      <c r="G19" s="959"/>
      <c r="H19" s="960"/>
      <c r="I19" s="960"/>
      <c r="J19" s="991"/>
      <c r="K19" s="991"/>
      <c r="L19" s="991"/>
      <c r="M19" s="991"/>
      <c r="N19" s="991"/>
      <c r="O19" s="991"/>
      <c r="P19" s="991"/>
      <c r="Q19" s="991"/>
      <c r="R19" s="991"/>
      <c r="S19" s="991"/>
      <c r="T19" s="991"/>
      <c r="U19" s="991"/>
      <c r="V19" s="992"/>
    </row>
    <row r="20" spans="1:22" ht="10.199999999999999" customHeight="1" thickBot="1">
      <c r="A20" s="888"/>
      <c r="B20" s="889"/>
      <c r="C20" s="889"/>
      <c r="D20" s="889"/>
      <c r="E20" s="889"/>
      <c r="F20" s="890"/>
      <c r="G20" s="987"/>
      <c r="H20" s="988"/>
      <c r="I20" s="988"/>
      <c r="J20" s="993"/>
      <c r="K20" s="993"/>
      <c r="L20" s="993"/>
      <c r="M20" s="993"/>
      <c r="N20" s="993"/>
      <c r="O20" s="993"/>
      <c r="P20" s="993"/>
      <c r="Q20" s="993"/>
      <c r="R20" s="993"/>
      <c r="S20" s="993"/>
      <c r="T20" s="993"/>
      <c r="U20" s="993"/>
      <c r="V20" s="994"/>
    </row>
    <row r="21" spans="1:22" ht="10.199999999999999" customHeight="1">
      <c r="A21" s="952" t="s">
        <v>93</v>
      </c>
      <c r="B21" s="918" t="s">
        <v>31</v>
      </c>
      <c r="C21" s="918"/>
      <c r="D21" s="918"/>
      <c r="E21" s="918"/>
      <c r="F21" s="919"/>
      <c r="G21" s="970">
        <v>45474</v>
      </c>
      <c r="H21" s="971"/>
      <c r="I21" s="905"/>
      <c r="J21" s="905"/>
      <c r="K21" s="972"/>
      <c r="L21" s="979" t="s">
        <v>95</v>
      </c>
      <c r="M21" s="980"/>
      <c r="N21" s="904">
        <v>45488</v>
      </c>
      <c r="O21" s="905"/>
      <c r="P21" s="905"/>
      <c r="Q21" s="905"/>
      <c r="R21" s="906"/>
      <c r="S21" s="961"/>
      <c r="T21" s="962"/>
      <c r="U21" s="962"/>
      <c r="V21" s="963"/>
    </row>
    <row r="22" spans="1:22" ht="10.199999999999999" customHeight="1">
      <c r="A22" s="953"/>
      <c r="B22" s="916"/>
      <c r="C22" s="916"/>
      <c r="D22" s="916"/>
      <c r="E22" s="916"/>
      <c r="F22" s="921"/>
      <c r="G22" s="973"/>
      <c r="H22" s="974"/>
      <c r="I22" s="908"/>
      <c r="J22" s="908"/>
      <c r="K22" s="975"/>
      <c r="L22" s="981"/>
      <c r="M22" s="982"/>
      <c r="N22" s="907"/>
      <c r="O22" s="908"/>
      <c r="P22" s="908"/>
      <c r="Q22" s="908"/>
      <c r="R22" s="909"/>
      <c r="S22" s="964"/>
      <c r="T22" s="965"/>
      <c r="U22" s="965"/>
      <c r="V22" s="966"/>
    </row>
    <row r="23" spans="1:22" ht="10.199999999999999" customHeight="1">
      <c r="A23" s="953"/>
      <c r="B23" s="916"/>
      <c r="C23" s="916"/>
      <c r="D23" s="916"/>
      <c r="E23" s="916"/>
      <c r="F23" s="921"/>
      <c r="G23" s="976"/>
      <c r="H23" s="977"/>
      <c r="I23" s="911"/>
      <c r="J23" s="911"/>
      <c r="K23" s="978"/>
      <c r="L23" s="983"/>
      <c r="M23" s="984"/>
      <c r="N23" s="910"/>
      <c r="O23" s="911"/>
      <c r="P23" s="911"/>
      <c r="Q23" s="911"/>
      <c r="R23" s="912"/>
      <c r="S23" s="967"/>
      <c r="T23" s="968"/>
      <c r="U23" s="968"/>
      <c r="V23" s="969"/>
    </row>
    <row r="24" spans="1:22" ht="10.199999999999999" customHeight="1">
      <c r="A24" s="953"/>
      <c r="B24" s="916"/>
      <c r="C24" s="916"/>
      <c r="D24" s="916"/>
      <c r="E24" s="916"/>
      <c r="F24" s="921"/>
      <c r="G24" s="927" t="s">
        <v>77</v>
      </c>
      <c r="H24" s="928"/>
      <c r="I24" s="1021">
        <v>3</v>
      </c>
      <c r="J24" s="1021"/>
      <c r="K24" s="933" t="s">
        <v>30</v>
      </c>
      <c r="L24" s="934"/>
      <c r="M24" s="937"/>
      <c r="N24" s="938"/>
      <c r="O24" s="938"/>
      <c r="P24" s="938"/>
      <c r="Q24" s="938"/>
      <c r="R24" s="938"/>
      <c r="S24" s="938"/>
      <c r="T24" s="938"/>
      <c r="U24" s="938"/>
      <c r="V24" s="939"/>
    </row>
    <row r="25" spans="1:22" ht="10.199999999999999" customHeight="1">
      <c r="A25" s="953"/>
      <c r="B25" s="955"/>
      <c r="C25" s="955"/>
      <c r="D25" s="955"/>
      <c r="E25" s="955"/>
      <c r="F25" s="956"/>
      <c r="G25" s="929"/>
      <c r="H25" s="930"/>
      <c r="I25" s="1022"/>
      <c r="J25" s="1022"/>
      <c r="K25" s="935"/>
      <c r="L25" s="936"/>
      <c r="M25" s="940"/>
      <c r="N25" s="941"/>
      <c r="O25" s="941"/>
      <c r="P25" s="941"/>
      <c r="Q25" s="941"/>
      <c r="R25" s="941"/>
      <c r="S25" s="941"/>
      <c r="T25" s="941"/>
      <c r="U25" s="941"/>
      <c r="V25" s="942"/>
    </row>
    <row r="26" spans="1:22" ht="10.199999999999999" customHeight="1">
      <c r="A26" s="953"/>
      <c r="B26" s="957" t="s">
        <v>29</v>
      </c>
      <c r="C26" s="957"/>
      <c r="D26" s="957"/>
      <c r="E26" s="957"/>
      <c r="F26" s="958"/>
      <c r="G26" s="1014">
        <f>'①収支予算書(原本) '!C16</f>
        <v>0</v>
      </c>
      <c r="H26" s="1015"/>
      <c r="I26" s="1015"/>
      <c r="J26" s="1015"/>
      <c r="K26" s="1015"/>
      <c r="L26" s="1015"/>
      <c r="M26" s="1015"/>
      <c r="N26" s="1015"/>
      <c r="O26" s="1015"/>
      <c r="P26" s="1015"/>
      <c r="Q26" s="1015"/>
      <c r="R26" s="1015"/>
      <c r="S26" s="1015"/>
      <c r="T26" s="1015"/>
      <c r="U26" s="1015"/>
      <c r="V26" s="1016"/>
    </row>
    <row r="27" spans="1:22" ht="10.199999999999999" customHeight="1">
      <c r="A27" s="953"/>
      <c r="B27" s="916"/>
      <c r="C27" s="916"/>
      <c r="D27" s="916"/>
      <c r="E27" s="916"/>
      <c r="F27" s="921"/>
      <c r="G27" s="1017"/>
      <c r="H27" s="991"/>
      <c r="I27" s="991"/>
      <c r="J27" s="991"/>
      <c r="K27" s="991"/>
      <c r="L27" s="991"/>
      <c r="M27" s="991"/>
      <c r="N27" s="991"/>
      <c r="O27" s="991"/>
      <c r="P27" s="991"/>
      <c r="Q27" s="991"/>
      <c r="R27" s="991"/>
      <c r="S27" s="991"/>
      <c r="T27" s="991"/>
      <c r="U27" s="991"/>
      <c r="V27" s="992"/>
    </row>
    <row r="28" spans="1:22" ht="10.199999999999999" customHeight="1">
      <c r="A28" s="953"/>
      <c r="B28" s="955"/>
      <c r="C28" s="955"/>
      <c r="D28" s="955"/>
      <c r="E28" s="955"/>
      <c r="F28" s="956"/>
      <c r="G28" s="1018"/>
      <c r="H28" s="1019"/>
      <c r="I28" s="1019"/>
      <c r="J28" s="1019"/>
      <c r="K28" s="1019"/>
      <c r="L28" s="1019"/>
      <c r="M28" s="1019"/>
      <c r="N28" s="1019"/>
      <c r="O28" s="1019"/>
      <c r="P28" s="1019"/>
      <c r="Q28" s="1019"/>
      <c r="R28" s="1019"/>
      <c r="S28" s="1019"/>
      <c r="T28" s="1019"/>
      <c r="U28" s="1019"/>
      <c r="V28" s="1020"/>
    </row>
    <row r="29" spans="1:22" ht="10.199999999999999" customHeight="1">
      <c r="A29" s="953"/>
      <c r="B29" s="878" t="s">
        <v>89</v>
      </c>
      <c r="C29" s="878"/>
      <c r="D29" s="878"/>
      <c r="E29" s="878"/>
      <c r="F29" s="879"/>
      <c r="G29" s="943" t="s">
        <v>524</v>
      </c>
      <c r="H29" s="944"/>
      <c r="I29" s="944"/>
      <c r="J29" s="944"/>
      <c r="K29" s="944"/>
      <c r="L29" s="944"/>
      <c r="M29" s="944"/>
      <c r="N29" s="944"/>
      <c r="O29" s="944"/>
      <c r="P29" s="944"/>
      <c r="Q29" s="944"/>
      <c r="R29" s="944"/>
      <c r="S29" s="944"/>
      <c r="T29" s="944"/>
      <c r="U29" s="944"/>
      <c r="V29" s="945"/>
    </row>
    <row r="30" spans="1:22" ht="10.199999999999999" customHeight="1">
      <c r="A30" s="953"/>
      <c r="B30" s="878"/>
      <c r="C30" s="878"/>
      <c r="D30" s="878"/>
      <c r="E30" s="878"/>
      <c r="F30" s="879"/>
      <c r="G30" s="946"/>
      <c r="H30" s="947"/>
      <c r="I30" s="947"/>
      <c r="J30" s="947"/>
      <c r="K30" s="947"/>
      <c r="L30" s="947"/>
      <c r="M30" s="947"/>
      <c r="N30" s="947"/>
      <c r="O30" s="947"/>
      <c r="P30" s="947"/>
      <c r="Q30" s="947"/>
      <c r="R30" s="947"/>
      <c r="S30" s="947"/>
      <c r="T30" s="947"/>
      <c r="U30" s="947"/>
      <c r="V30" s="948"/>
    </row>
    <row r="31" spans="1:22" ht="10.199999999999999" customHeight="1">
      <c r="A31" s="953"/>
      <c r="B31" s="878"/>
      <c r="C31" s="878"/>
      <c r="D31" s="878"/>
      <c r="E31" s="878"/>
      <c r="F31" s="879"/>
      <c r="G31" s="946"/>
      <c r="H31" s="947"/>
      <c r="I31" s="947"/>
      <c r="J31" s="947"/>
      <c r="K31" s="947"/>
      <c r="L31" s="947"/>
      <c r="M31" s="947"/>
      <c r="N31" s="947"/>
      <c r="O31" s="947"/>
      <c r="P31" s="947"/>
      <c r="Q31" s="947"/>
      <c r="R31" s="947"/>
      <c r="S31" s="947"/>
      <c r="T31" s="947"/>
      <c r="U31" s="947"/>
      <c r="V31" s="948"/>
    </row>
    <row r="32" spans="1:22" ht="10.199999999999999" customHeight="1">
      <c r="A32" s="953"/>
      <c r="B32" s="878"/>
      <c r="C32" s="878"/>
      <c r="D32" s="878"/>
      <c r="E32" s="878"/>
      <c r="F32" s="879"/>
      <c r="G32" s="946"/>
      <c r="H32" s="947"/>
      <c r="I32" s="947"/>
      <c r="J32" s="947"/>
      <c r="K32" s="947"/>
      <c r="L32" s="947"/>
      <c r="M32" s="947"/>
      <c r="N32" s="947"/>
      <c r="O32" s="947"/>
      <c r="P32" s="947"/>
      <c r="Q32" s="947"/>
      <c r="R32" s="947"/>
      <c r="S32" s="947"/>
      <c r="T32" s="947"/>
      <c r="U32" s="947"/>
      <c r="V32" s="948"/>
    </row>
    <row r="33" spans="1:22" ht="10.199999999999999" customHeight="1">
      <c r="A33" s="953"/>
      <c r="B33" s="878"/>
      <c r="C33" s="878"/>
      <c r="D33" s="878"/>
      <c r="E33" s="878"/>
      <c r="F33" s="879"/>
      <c r="G33" s="946"/>
      <c r="H33" s="947"/>
      <c r="I33" s="947"/>
      <c r="J33" s="947"/>
      <c r="K33" s="947"/>
      <c r="L33" s="947"/>
      <c r="M33" s="947"/>
      <c r="N33" s="947"/>
      <c r="O33" s="947"/>
      <c r="P33" s="947"/>
      <c r="Q33" s="947"/>
      <c r="R33" s="947"/>
      <c r="S33" s="947"/>
      <c r="T33" s="947"/>
      <c r="U33" s="947"/>
      <c r="V33" s="948"/>
    </row>
    <row r="34" spans="1:22" ht="10.199999999999999" customHeight="1">
      <c r="A34" s="953"/>
      <c r="B34" s="878"/>
      <c r="C34" s="878"/>
      <c r="D34" s="878"/>
      <c r="E34" s="878"/>
      <c r="F34" s="879"/>
      <c r="G34" s="946"/>
      <c r="H34" s="947"/>
      <c r="I34" s="947"/>
      <c r="J34" s="947"/>
      <c r="K34" s="947"/>
      <c r="L34" s="947"/>
      <c r="M34" s="947"/>
      <c r="N34" s="947"/>
      <c r="O34" s="947"/>
      <c r="P34" s="947"/>
      <c r="Q34" s="947"/>
      <c r="R34" s="947"/>
      <c r="S34" s="947"/>
      <c r="T34" s="947"/>
      <c r="U34" s="947"/>
      <c r="V34" s="948"/>
    </row>
    <row r="35" spans="1:22" ht="10.199999999999999" customHeight="1">
      <c r="A35" s="953"/>
      <c r="B35" s="878"/>
      <c r="C35" s="878"/>
      <c r="D35" s="878"/>
      <c r="E35" s="878"/>
      <c r="F35" s="879"/>
      <c r="G35" s="946"/>
      <c r="H35" s="947"/>
      <c r="I35" s="947"/>
      <c r="J35" s="947"/>
      <c r="K35" s="947"/>
      <c r="L35" s="947"/>
      <c r="M35" s="947"/>
      <c r="N35" s="947"/>
      <c r="O35" s="947"/>
      <c r="P35" s="947"/>
      <c r="Q35" s="947"/>
      <c r="R35" s="947"/>
      <c r="S35" s="947"/>
      <c r="T35" s="947"/>
      <c r="U35" s="947"/>
      <c r="V35" s="948"/>
    </row>
    <row r="36" spans="1:22" ht="10.199999999999999" customHeight="1">
      <c r="A36" s="953"/>
      <c r="B36" s="878"/>
      <c r="C36" s="878"/>
      <c r="D36" s="878"/>
      <c r="E36" s="878"/>
      <c r="F36" s="879"/>
      <c r="G36" s="946"/>
      <c r="H36" s="947"/>
      <c r="I36" s="947"/>
      <c r="J36" s="947"/>
      <c r="K36" s="947"/>
      <c r="L36" s="947"/>
      <c r="M36" s="947"/>
      <c r="N36" s="947"/>
      <c r="O36" s="947"/>
      <c r="P36" s="947"/>
      <c r="Q36" s="947"/>
      <c r="R36" s="947"/>
      <c r="S36" s="947"/>
      <c r="T36" s="947"/>
      <c r="U36" s="947"/>
      <c r="V36" s="948"/>
    </row>
    <row r="37" spans="1:22" ht="10.199999999999999" customHeight="1">
      <c r="A37" s="953"/>
      <c r="B37" s="878"/>
      <c r="C37" s="878"/>
      <c r="D37" s="878"/>
      <c r="E37" s="878"/>
      <c r="F37" s="879"/>
      <c r="G37" s="946"/>
      <c r="H37" s="947"/>
      <c r="I37" s="947"/>
      <c r="J37" s="947"/>
      <c r="K37" s="947"/>
      <c r="L37" s="947"/>
      <c r="M37" s="947"/>
      <c r="N37" s="947"/>
      <c r="O37" s="947"/>
      <c r="P37" s="947"/>
      <c r="Q37" s="947"/>
      <c r="R37" s="947"/>
      <c r="S37" s="947"/>
      <c r="T37" s="947"/>
      <c r="U37" s="947"/>
      <c r="V37" s="948"/>
    </row>
    <row r="38" spans="1:22" ht="10.199999999999999" customHeight="1">
      <c r="A38" s="953"/>
      <c r="B38" s="878"/>
      <c r="C38" s="878"/>
      <c r="D38" s="878"/>
      <c r="E38" s="878"/>
      <c r="F38" s="879"/>
      <c r="G38" s="946"/>
      <c r="H38" s="947"/>
      <c r="I38" s="947"/>
      <c r="J38" s="947"/>
      <c r="K38" s="947"/>
      <c r="L38" s="947"/>
      <c r="M38" s="947"/>
      <c r="N38" s="947"/>
      <c r="O38" s="947"/>
      <c r="P38" s="947"/>
      <c r="Q38" s="947"/>
      <c r="R38" s="947"/>
      <c r="S38" s="947"/>
      <c r="T38" s="947"/>
      <c r="U38" s="947"/>
      <c r="V38" s="948"/>
    </row>
    <row r="39" spans="1:22" ht="10.199999999999999" customHeight="1">
      <c r="A39" s="953"/>
      <c r="B39" s="878"/>
      <c r="C39" s="878"/>
      <c r="D39" s="878"/>
      <c r="E39" s="878"/>
      <c r="F39" s="879"/>
      <c r="G39" s="946"/>
      <c r="H39" s="947"/>
      <c r="I39" s="947"/>
      <c r="J39" s="947"/>
      <c r="K39" s="947"/>
      <c r="L39" s="947"/>
      <c r="M39" s="947"/>
      <c r="N39" s="947"/>
      <c r="O39" s="947"/>
      <c r="P39" s="947"/>
      <c r="Q39" s="947"/>
      <c r="R39" s="947"/>
      <c r="S39" s="947"/>
      <c r="T39" s="947"/>
      <c r="U39" s="947"/>
      <c r="V39" s="948"/>
    </row>
    <row r="40" spans="1:22" ht="10.199999999999999" customHeight="1">
      <c r="A40" s="953"/>
      <c r="B40" s="878"/>
      <c r="C40" s="878"/>
      <c r="D40" s="878"/>
      <c r="E40" s="878"/>
      <c r="F40" s="879"/>
      <c r="G40" s="946"/>
      <c r="H40" s="947"/>
      <c r="I40" s="947"/>
      <c r="J40" s="947"/>
      <c r="K40" s="947"/>
      <c r="L40" s="947"/>
      <c r="M40" s="947"/>
      <c r="N40" s="947"/>
      <c r="O40" s="947"/>
      <c r="P40" s="947"/>
      <c r="Q40" s="947"/>
      <c r="R40" s="947"/>
      <c r="S40" s="947"/>
      <c r="T40" s="947"/>
      <c r="U40" s="947"/>
      <c r="V40" s="948"/>
    </row>
    <row r="41" spans="1:22" ht="10.199999999999999" customHeight="1">
      <c r="A41" s="953"/>
      <c r="B41" s="878"/>
      <c r="C41" s="878"/>
      <c r="D41" s="878"/>
      <c r="E41" s="878"/>
      <c r="F41" s="879"/>
      <c r="G41" s="946"/>
      <c r="H41" s="947"/>
      <c r="I41" s="947"/>
      <c r="J41" s="947"/>
      <c r="K41" s="947"/>
      <c r="L41" s="947"/>
      <c r="M41" s="947"/>
      <c r="N41" s="947"/>
      <c r="O41" s="947"/>
      <c r="P41" s="947"/>
      <c r="Q41" s="947"/>
      <c r="R41" s="947"/>
      <c r="S41" s="947"/>
      <c r="T41" s="947"/>
      <c r="U41" s="947"/>
      <c r="V41" s="948"/>
    </row>
    <row r="42" spans="1:22" ht="10.199999999999999" customHeight="1">
      <c r="A42" s="953"/>
      <c r="B42" s="878"/>
      <c r="C42" s="878"/>
      <c r="D42" s="878"/>
      <c r="E42" s="878"/>
      <c r="F42" s="879"/>
      <c r="G42" s="946"/>
      <c r="H42" s="947"/>
      <c r="I42" s="947"/>
      <c r="J42" s="947"/>
      <c r="K42" s="947"/>
      <c r="L42" s="947"/>
      <c r="M42" s="947"/>
      <c r="N42" s="947"/>
      <c r="O42" s="947"/>
      <c r="P42" s="947"/>
      <c r="Q42" s="947"/>
      <c r="R42" s="947"/>
      <c r="S42" s="947"/>
      <c r="T42" s="947"/>
      <c r="U42" s="947"/>
      <c r="V42" s="948"/>
    </row>
    <row r="43" spans="1:22" ht="10.199999999999999" customHeight="1">
      <c r="A43" s="953"/>
      <c r="B43" s="878"/>
      <c r="C43" s="878"/>
      <c r="D43" s="878"/>
      <c r="E43" s="878"/>
      <c r="F43" s="879"/>
      <c r="G43" s="946"/>
      <c r="H43" s="947"/>
      <c r="I43" s="947"/>
      <c r="J43" s="947"/>
      <c r="K43" s="947"/>
      <c r="L43" s="947"/>
      <c r="M43" s="947"/>
      <c r="N43" s="947"/>
      <c r="O43" s="947"/>
      <c r="P43" s="947"/>
      <c r="Q43" s="947"/>
      <c r="R43" s="947"/>
      <c r="S43" s="947"/>
      <c r="T43" s="947"/>
      <c r="U43" s="947"/>
      <c r="V43" s="948"/>
    </row>
    <row r="44" spans="1:22" ht="10.199999999999999" customHeight="1">
      <c r="A44" s="953"/>
      <c r="B44" s="878"/>
      <c r="C44" s="878"/>
      <c r="D44" s="878"/>
      <c r="E44" s="878"/>
      <c r="F44" s="879"/>
      <c r="G44" s="946"/>
      <c r="H44" s="947"/>
      <c r="I44" s="947"/>
      <c r="J44" s="947"/>
      <c r="K44" s="947"/>
      <c r="L44" s="947"/>
      <c r="M44" s="947"/>
      <c r="N44" s="947"/>
      <c r="O44" s="947"/>
      <c r="P44" s="947"/>
      <c r="Q44" s="947"/>
      <c r="R44" s="947"/>
      <c r="S44" s="947"/>
      <c r="T44" s="947"/>
      <c r="U44" s="947"/>
      <c r="V44" s="948"/>
    </row>
    <row r="45" spans="1:22" ht="10.199999999999999" customHeight="1">
      <c r="A45" s="953"/>
      <c r="B45" s="877" t="s">
        <v>90</v>
      </c>
      <c r="C45" s="878"/>
      <c r="D45" s="878"/>
      <c r="E45" s="878"/>
      <c r="F45" s="879"/>
      <c r="G45" s="943" t="s">
        <v>333</v>
      </c>
      <c r="H45" s="944"/>
      <c r="I45" s="944"/>
      <c r="J45" s="944"/>
      <c r="K45" s="944"/>
      <c r="L45" s="944"/>
      <c r="M45" s="944"/>
      <c r="N45" s="944"/>
      <c r="O45" s="944"/>
      <c r="P45" s="944"/>
      <c r="Q45" s="944"/>
      <c r="R45" s="944"/>
      <c r="S45" s="944"/>
      <c r="T45" s="944"/>
      <c r="U45" s="944"/>
      <c r="V45" s="945"/>
    </row>
    <row r="46" spans="1:22" ht="10.199999999999999" customHeight="1">
      <c r="A46" s="953"/>
      <c r="B46" s="877"/>
      <c r="C46" s="878"/>
      <c r="D46" s="878"/>
      <c r="E46" s="878"/>
      <c r="F46" s="879"/>
      <c r="G46" s="946"/>
      <c r="H46" s="947"/>
      <c r="I46" s="947"/>
      <c r="J46" s="947"/>
      <c r="K46" s="947"/>
      <c r="L46" s="947"/>
      <c r="M46" s="947"/>
      <c r="N46" s="947"/>
      <c r="O46" s="947"/>
      <c r="P46" s="947"/>
      <c r="Q46" s="947"/>
      <c r="R46" s="947"/>
      <c r="S46" s="947"/>
      <c r="T46" s="947"/>
      <c r="U46" s="947"/>
      <c r="V46" s="948"/>
    </row>
    <row r="47" spans="1:22" ht="10.199999999999999" customHeight="1">
      <c r="A47" s="953"/>
      <c r="B47" s="877"/>
      <c r="C47" s="878"/>
      <c r="D47" s="878"/>
      <c r="E47" s="878"/>
      <c r="F47" s="879"/>
      <c r="G47" s="946"/>
      <c r="H47" s="947"/>
      <c r="I47" s="947"/>
      <c r="J47" s="947"/>
      <c r="K47" s="947"/>
      <c r="L47" s="947"/>
      <c r="M47" s="947"/>
      <c r="N47" s="947"/>
      <c r="O47" s="947"/>
      <c r="P47" s="947"/>
      <c r="Q47" s="947"/>
      <c r="R47" s="947"/>
      <c r="S47" s="947"/>
      <c r="T47" s="947"/>
      <c r="U47" s="947"/>
      <c r="V47" s="948"/>
    </row>
    <row r="48" spans="1:22" ht="10.199999999999999" customHeight="1">
      <c r="A48" s="953"/>
      <c r="B48" s="877"/>
      <c r="C48" s="878"/>
      <c r="D48" s="878"/>
      <c r="E48" s="878"/>
      <c r="F48" s="879"/>
      <c r="G48" s="946"/>
      <c r="H48" s="947"/>
      <c r="I48" s="947"/>
      <c r="J48" s="947"/>
      <c r="K48" s="947"/>
      <c r="L48" s="947"/>
      <c r="M48" s="947"/>
      <c r="N48" s="947"/>
      <c r="O48" s="947"/>
      <c r="P48" s="947"/>
      <c r="Q48" s="947"/>
      <c r="R48" s="947"/>
      <c r="S48" s="947"/>
      <c r="T48" s="947"/>
      <c r="U48" s="947"/>
      <c r="V48" s="948"/>
    </row>
    <row r="49" spans="1:22" ht="10.199999999999999" customHeight="1">
      <c r="A49" s="953"/>
      <c r="B49" s="877"/>
      <c r="C49" s="878"/>
      <c r="D49" s="878"/>
      <c r="E49" s="878"/>
      <c r="F49" s="879"/>
      <c r="G49" s="946"/>
      <c r="H49" s="947"/>
      <c r="I49" s="947"/>
      <c r="J49" s="947"/>
      <c r="K49" s="947"/>
      <c r="L49" s="947"/>
      <c r="M49" s="947"/>
      <c r="N49" s="947"/>
      <c r="O49" s="947"/>
      <c r="P49" s="947"/>
      <c r="Q49" s="947"/>
      <c r="R49" s="947"/>
      <c r="S49" s="947"/>
      <c r="T49" s="947"/>
      <c r="U49" s="947"/>
      <c r="V49" s="948"/>
    </row>
    <row r="50" spans="1:22" ht="10.199999999999999" customHeight="1">
      <c r="A50" s="953"/>
      <c r="B50" s="877"/>
      <c r="C50" s="878"/>
      <c r="D50" s="878"/>
      <c r="E50" s="878"/>
      <c r="F50" s="879"/>
      <c r="G50" s="946"/>
      <c r="H50" s="947"/>
      <c r="I50" s="947"/>
      <c r="J50" s="947"/>
      <c r="K50" s="947"/>
      <c r="L50" s="947"/>
      <c r="M50" s="947"/>
      <c r="N50" s="947"/>
      <c r="O50" s="947"/>
      <c r="P50" s="947"/>
      <c r="Q50" s="947"/>
      <c r="R50" s="947"/>
      <c r="S50" s="947"/>
      <c r="T50" s="947"/>
      <c r="U50" s="947"/>
      <c r="V50" s="948"/>
    </row>
    <row r="51" spans="1:22" ht="10.199999999999999" customHeight="1">
      <c r="A51" s="953"/>
      <c r="B51" s="877"/>
      <c r="C51" s="878"/>
      <c r="D51" s="878"/>
      <c r="E51" s="878"/>
      <c r="F51" s="879"/>
      <c r="G51" s="946"/>
      <c r="H51" s="947"/>
      <c r="I51" s="947"/>
      <c r="J51" s="947"/>
      <c r="K51" s="947"/>
      <c r="L51" s="947"/>
      <c r="M51" s="947"/>
      <c r="N51" s="947"/>
      <c r="O51" s="947"/>
      <c r="P51" s="947"/>
      <c r="Q51" s="947"/>
      <c r="R51" s="947"/>
      <c r="S51" s="947"/>
      <c r="T51" s="947"/>
      <c r="U51" s="947"/>
      <c r="V51" s="948"/>
    </row>
    <row r="52" spans="1:22" ht="10.199999999999999" customHeight="1">
      <c r="A52" s="953"/>
      <c r="B52" s="877"/>
      <c r="C52" s="878"/>
      <c r="D52" s="878"/>
      <c r="E52" s="878"/>
      <c r="F52" s="879"/>
      <c r="G52" s="946"/>
      <c r="H52" s="947"/>
      <c r="I52" s="947"/>
      <c r="J52" s="947"/>
      <c r="K52" s="947"/>
      <c r="L52" s="947"/>
      <c r="M52" s="947"/>
      <c r="N52" s="947"/>
      <c r="O52" s="947"/>
      <c r="P52" s="947"/>
      <c r="Q52" s="947"/>
      <c r="R52" s="947"/>
      <c r="S52" s="947"/>
      <c r="T52" s="947"/>
      <c r="U52" s="947"/>
      <c r="V52" s="948"/>
    </row>
    <row r="53" spans="1:22" ht="10.199999999999999" customHeight="1">
      <c r="A53" s="953"/>
      <c r="B53" s="877"/>
      <c r="C53" s="878"/>
      <c r="D53" s="878"/>
      <c r="E53" s="878"/>
      <c r="F53" s="879"/>
      <c r="G53" s="946"/>
      <c r="H53" s="947"/>
      <c r="I53" s="947"/>
      <c r="J53" s="947"/>
      <c r="K53" s="947"/>
      <c r="L53" s="947"/>
      <c r="M53" s="947"/>
      <c r="N53" s="947"/>
      <c r="O53" s="947"/>
      <c r="P53" s="947"/>
      <c r="Q53" s="947"/>
      <c r="R53" s="947"/>
      <c r="S53" s="947"/>
      <c r="T53" s="947"/>
      <c r="U53" s="947"/>
      <c r="V53" s="948"/>
    </row>
    <row r="54" spans="1:22" ht="10.199999999999999" customHeight="1">
      <c r="A54" s="953"/>
      <c r="B54" s="877"/>
      <c r="C54" s="878"/>
      <c r="D54" s="878"/>
      <c r="E54" s="878"/>
      <c r="F54" s="879"/>
      <c r="G54" s="946"/>
      <c r="H54" s="947"/>
      <c r="I54" s="947"/>
      <c r="J54" s="947"/>
      <c r="K54" s="947"/>
      <c r="L54" s="947"/>
      <c r="M54" s="947"/>
      <c r="N54" s="947"/>
      <c r="O54" s="947"/>
      <c r="P54" s="947"/>
      <c r="Q54" s="947"/>
      <c r="R54" s="947"/>
      <c r="S54" s="947"/>
      <c r="T54" s="947"/>
      <c r="U54" s="947"/>
      <c r="V54" s="948"/>
    </row>
    <row r="55" spans="1:22" ht="10.199999999999999" customHeight="1">
      <c r="A55" s="953"/>
      <c r="B55" s="877"/>
      <c r="C55" s="878"/>
      <c r="D55" s="878"/>
      <c r="E55" s="878"/>
      <c r="F55" s="879"/>
      <c r="G55" s="946"/>
      <c r="H55" s="947"/>
      <c r="I55" s="947"/>
      <c r="J55" s="947"/>
      <c r="K55" s="947"/>
      <c r="L55" s="947"/>
      <c r="M55" s="947"/>
      <c r="N55" s="947"/>
      <c r="O55" s="947"/>
      <c r="P55" s="947"/>
      <c r="Q55" s="947"/>
      <c r="R55" s="947"/>
      <c r="S55" s="947"/>
      <c r="T55" s="947"/>
      <c r="U55" s="947"/>
      <c r="V55" s="948"/>
    </row>
    <row r="56" spans="1:22" ht="10.199999999999999" customHeight="1">
      <c r="A56" s="953"/>
      <c r="B56" s="877"/>
      <c r="C56" s="878"/>
      <c r="D56" s="878"/>
      <c r="E56" s="878"/>
      <c r="F56" s="879"/>
      <c r="G56" s="946"/>
      <c r="H56" s="947"/>
      <c r="I56" s="947"/>
      <c r="J56" s="947"/>
      <c r="K56" s="947"/>
      <c r="L56" s="947"/>
      <c r="M56" s="947"/>
      <c r="N56" s="947"/>
      <c r="O56" s="947"/>
      <c r="P56" s="947"/>
      <c r="Q56" s="947"/>
      <c r="R56" s="947"/>
      <c r="S56" s="947"/>
      <c r="T56" s="947"/>
      <c r="U56" s="947"/>
      <c r="V56" s="948"/>
    </row>
    <row r="57" spans="1:22" ht="10.199999999999999" customHeight="1">
      <c r="A57" s="953"/>
      <c r="B57" s="877"/>
      <c r="C57" s="878"/>
      <c r="D57" s="878"/>
      <c r="E57" s="878"/>
      <c r="F57" s="879"/>
      <c r="G57" s="946"/>
      <c r="H57" s="947"/>
      <c r="I57" s="947"/>
      <c r="J57" s="947"/>
      <c r="K57" s="947"/>
      <c r="L57" s="947"/>
      <c r="M57" s="947"/>
      <c r="N57" s="947"/>
      <c r="O57" s="947"/>
      <c r="P57" s="947"/>
      <c r="Q57" s="947"/>
      <c r="R57" s="947"/>
      <c r="S57" s="947"/>
      <c r="T57" s="947"/>
      <c r="U57" s="947"/>
      <c r="V57" s="948"/>
    </row>
    <row r="58" spans="1:22" ht="10.199999999999999" customHeight="1">
      <c r="A58" s="953"/>
      <c r="B58" s="877"/>
      <c r="C58" s="878"/>
      <c r="D58" s="878"/>
      <c r="E58" s="878"/>
      <c r="F58" s="879"/>
      <c r="G58" s="946"/>
      <c r="H58" s="947"/>
      <c r="I58" s="947"/>
      <c r="J58" s="947"/>
      <c r="K58" s="947"/>
      <c r="L58" s="947"/>
      <c r="M58" s="947"/>
      <c r="N58" s="947"/>
      <c r="O58" s="947"/>
      <c r="P58" s="947"/>
      <c r="Q58" s="947"/>
      <c r="R58" s="947"/>
      <c r="S58" s="947"/>
      <c r="T58" s="947"/>
      <c r="U58" s="947"/>
      <c r="V58" s="948"/>
    </row>
    <row r="59" spans="1:22" ht="10.199999999999999" customHeight="1">
      <c r="A59" s="953"/>
      <c r="B59" s="877"/>
      <c r="C59" s="878"/>
      <c r="D59" s="878"/>
      <c r="E59" s="878"/>
      <c r="F59" s="879"/>
      <c r="G59" s="946"/>
      <c r="H59" s="947"/>
      <c r="I59" s="947"/>
      <c r="J59" s="947"/>
      <c r="K59" s="947"/>
      <c r="L59" s="947"/>
      <c r="M59" s="947"/>
      <c r="N59" s="947"/>
      <c r="O59" s="947"/>
      <c r="P59" s="947"/>
      <c r="Q59" s="947"/>
      <c r="R59" s="947"/>
      <c r="S59" s="947"/>
      <c r="T59" s="947"/>
      <c r="U59" s="947"/>
      <c r="V59" s="948"/>
    </row>
    <row r="60" spans="1:22" ht="10.199999999999999" customHeight="1">
      <c r="A60" s="953"/>
      <c r="B60" s="877"/>
      <c r="C60" s="878"/>
      <c r="D60" s="878"/>
      <c r="E60" s="878"/>
      <c r="F60" s="879"/>
      <c r="G60" s="949"/>
      <c r="H60" s="950"/>
      <c r="I60" s="950"/>
      <c r="J60" s="950"/>
      <c r="K60" s="950"/>
      <c r="L60" s="950"/>
      <c r="M60" s="950"/>
      <c r="N60" s="950"/>
      <c r="O60" s="950"/>
      <c r="P60" s="950"/>
      <c r="Q60" s="950"/>
      <c r="R60" s="950"/>
      <c r="S60" s="950"/>
      <c r="T60" s="950"/>
      <c r="U60" s="950"/>
      <c r="V60" s="951"/>
    </row>
    <row r="61" spans="1:22" ht="16.2" customHeight="1">
      <c r="A61" s="953"/>
      <c r="B61" s="886" t="s">
        <v>91</v>
      </c>
      <c r="C61" s="886"/>
      <c r="D61" s="886"/>
      <c r="E61" s="886"/>
      <c r="F61" s="887"/>
      <c r="G61" s="943" t="s">
        <v>523</v>
      </c>
      <c r="H61" s="944"/>
      <c r="I61" s="944"/>
      <c r="J61" s="944"/>
      <c r="K61" s="944"/>
      <c r="L61" s="944"/>
      <c r="M61" s="944"/>
      <c r="N61" s="944"/>
      <c r="O61" s="944"/>
      <c r="P61" s="944"/>
      <c r="Q61" s="944"/>
      <c r="R61" s="944"/>
      <c r="S61" s="944"/>
      <c r="T61" s="944"/>
      <c r="U61" s="944"/>
      <c r="V61" s="945"/>
    </row>
    <row r="62" spans="1:22" ht="16.2" customHeight="1">
      <c r="A62" s="953"/>
      <c r="B62" s="886"/>
      <c r="C62" s="886"/>
      <c r="D62" s="886"/>
      <c r="E62" s="886"/>
      <c r="F62" s="887"/>
      <c r="G62" s="1013"/>
      <c r="H62" s="947"/>
      <c r="I62" s="947"/>
      <c r="J62" s="947"/>
      <c r="K62" s="947"/>
      <c r="L62" s="947"/>
      <c r="M62" s="947"/>
      <c r="N62" s="947"/>
      <c r="O62" s="947"/>
      <c r="P62" s="947"/>
      <c r="Q62" s="947"/>
      <c r="R62" s="947"/>
      <c r="S62" s="947"/>
      <c r="T62" s="947"/>
      <c r="U62" s="947"/>
      <c r="V62" s="948"/>
    </row>
    <row r="63" spans="1:22" ht="16.2" customHeight="1">
      <c r="A63" s="953"/>
      <c r="B63" s="886"/>
      <c r="C63" s="886"/>
      <c r="D63" s="886"/>
      <c r="E63" s="886"/>
      <c r="F63" s="887"/>
      <c r="G63" s="1013"/>
      <c r="H63" s="947"/>
      <c r="I63" s="947"/>
      <c r="J63" s="947"/>
      <c r="K63" s="947"/>
      <c r="L63" s="947"/>
      <c r="M63" s="947"/>
      <c r="N63" s="947"/>
      <c r="O63" s="947"/>
      <c r="P63" s="947"/>
      <c r="Q63" s="947"/>
      <c r="R63" s="947"/>
      <c r="S63" s="947"/>
      <c r="T63" s="947"/>
      <c r="U63" s="947"/>
      <c r="V63" s="948"/>
    </row>
    <row r="64" spans="1:22" ht="16.2" customHeight="1">
      <c r="A64" s="953"/>
      <c r="B64" s="886"/>
      <c r="C64" s="886"/>
      <c r="D64" s="886"/>
      <c r="E64" s="886"/>
      <c r="F64" s="887"/>
      <c r="G64" s="1013"/>
      <c r="H64" s="947"/>
      <c r="I64" s="947"/>
      <c r="J64" s="947"/>
      <c r="K64" s="947"/>
      <c r="L64" s="947"/>
      <c r="M64" s="947"/>
      <c r="N64" s="947"/>
      <c r="O64" s="947"/>
      <c r="P64" s="947"/>
      <c r="Q64" s="947"/>
      <c r="R64" s="947"/>
      <c r="S64" s="947"/>
      <c r="T64" s="947"/>
      <c r="U64" s="947"/>
      <c r="V64" s="948"/>
    </row>
    <row r="65" spans="1:22" ht="16.2" customHeight="1">
      <c r="A65" s="953"/>
      <c r="B65" s="886"/>
      <c r="C65" s="886"/>
      <c r="D65" s="886"/>
      <c r="E65" s="886"/>
      <c r="F65" s="887"/>
      <c r="G65" s="1013"/>
      <c r="H65" s="947"/>
      <c r="I65" s="947"/>
      <c r="J65" s="947"/>
      <c r="K65" s="947"/>
      <c r="L65" s="947"/>
      <c r="M65" s="947"/>
      <c r="N65" s="947"/>
      <c r="O65" s="947"/>
      <c r="P65" s="947"/>
      <c r="Q65" s="947"/>
      <c r="R65" s="947"/>
      <c r="S65" s="947"/>
      <c r="T65" s="947"/>
      <c r="U65" s="947"/>
      <c r="V65" s="948"/>
    </row>
    <row r="66" spans="1:22" ht="16.2" customHeight="1">
      <c r="A66" s="953"/>
      <c r="B66" s="886"/>
      <c r="C66" s="886"/>
      <c r="D66" s="886"/>
      <c r="E66" s="886"/>
      <c r="F66" s="887"/>
      <c r="G66" s="1013"/>
      <c r="H66" s="947"/>
      <c r="I66" s="947"/>
      <c r="J66" s="947"/>
      <c r="K66" s="947"/>
      <c r="L66" s="947"/>
      <c r="M66" s="947"/>
      <c r="N66" s="947"/>
      <c r="O66" s="947"/>
      <c r="P66" s="947"/>
      <c r="Q66" s="947"/>
      <c r="R66" s="947"/>
      <c r="S66" s="947"/>
      <c r="T66" s="947"/>
      <c r="U66" s="947"/>
      <c r="V66" s="948"/>
    </row>
    <row r="67" spans="1:22" ht="16.2" customHeight="1">
      <c r="A67" s="953"/>
      <c r="B67" s="886"/>
      <c r="C67" s="886"/>
      <c r="D67" s="886"/>
      <c r="E67" s="886"/>
      <c r="F67" s="887"/>
      <c r="G67" s="1013"/>
      <c r="H67" s="947"/>
      <c r="I67" s="947"/>
      <c r="J67" s="947"/>
      <c r="K67" s="947"/>
      <c r="L67" s="947"/>
      <c r="M67" s="947"/>
      <c r="N67" s="947"/>
      <c r="O67" s="947"/>
      <c r="P67" s="947"/>
      <c r="Q67" s="947"/>
      <c r="R67" s="947"/>
      <c r="S67" s="947"/>
      <c r="T67" s="947"/>
      <c r="U67" s="947"/>
      <c r="V67" s="948"/>
    </row>
    <row r="68" spans="1:22" ht="16.2" customHeight="1">
      <c r="A68" s="953"/>
      <c r="B68" s="886"/>
      <c r="C68" s="886"/>
      <c r="D68" s="886"/>
      <c r="E68" s="886"/>
      <c r="F68" s="887"/>
      <c r="G68" s="1013"/>
      <c r="H68" s="947"/>
      <c r="I68" s="947"/>
      <c r="J68" s="947"/>
      <c r="K68" s="947"/>
      <c r="L68" s="947"/>
      <c r="M68" s="947"/>
      <c r="N68" s="947"/>
      <c r="O68" s="947"/>
      <c r="P68" s="947"/>
      <c r="Q68" s="947"/>
      <c r="R68" s="947"/>
      <c r="S68" s="947"/>
      <c r="T68" s="947"/>
      <c r="U68" s="947"/>
      <c r="V68" s="948"/>
    </row>
    <row r="69" spans="1:22" ht="16.2" customHeight="1">
      <c r="A69" s="953"/>
      <c r="B69" s="886"/>
      <c r="C69" s="886"/>
      <c r="D69" s="886"/>
      <c r="E69" s="886"/>
      <c r="F69" s="887"/>
      <c r="G69" s="1013"/>
      <c r="H69" s="947"/>
      <c r="I69" s="947"/>
      <c r="J69" s="947"/>
      <c r="K69" s="947"/>
      <c r="L69" s="947"/>
      <c r="M69" s="947"/>
      <c r="N69" s="947"/>
      <c r="O69" s="947"/>
      <c r="P69" s="947"/>
      <c r="Q69" s="947"/>
      <c r="R69" s="947"/>
      <c r="S69" s="947"/>
      <c r="T69" s="947"/>
      <c r="U69" s="947"/>
      <c r="V69" s="948"/>
    </row>
    <row r="70" spans="1:22" ht="16.2" customHeight="1">
      <c r="A70" s="953"/>
      <c r="B70" s="886"/>
      <c r="C70" s="886"/>
      <c r="D70" s="886"/>
      <c r="E70" s="886"/>
      <c r="F70" s="887"/>
      <c r="G70" s="1013"/>
      <c r="H70" s="947"/>
      <c r="I70" s="947"/>
      <c r="J70" s="947"/>
      <c r="K70" s="947"/>
      <c r="L70" s="947"/>
      <c r="M70" s="947"/>
      <c r="N70" s="947"/>
      <c r="O70" s="947"/>
      <c r="P70" s="947"/>
      <c r="Q70" s="947"/>
      <c r="R70" s="947"/>
      <c r="S70" s="947"/>
      <c r="T70" s="947"/>
      <c r="U70" s="947"/>
      <c r="V70" s="948"/>
    </row>
    <row r="71" spans="1:22" ht="16.2" customHeight="1">
      <c r="A71" s="953"/>
      <c r="B71" s="886"/>
      <c r="C71" s="886"/>
      <c r="D71" s="886"/>
      <c r="E71" s="886"/>
      <c r="F71" s="887"/>
      <c r="G71" s="1013"/>
      <c r="H71" s="947"/>
      <c r="I71" s="947"/>
      <c r="J71" s="947"/>
      <c r="K71" s="947"/>
      <c r="L71" s="947"/>
      <c r="M71" s="947"/>
      <c r="N71" s="947"/>
      <c r="O71" s="947"/>
      <c r="P71" s="947"/>
      <c r="Q71" s="947"/>
      <c r="R71" s="947"/>
      <c r="S71" s="947"/>
      <c r="T71" s="947"/>
      <c r="U71" s="947"/>
      <c r="V71" s="948"/>
    </row>
    <row r="72" spans="1:22" ht="16.2" customHeight="1">
      <c r="A72" s="953"/>
      <c r="B72" s="886"/>
      <c r="C72" s="886"/>
      <c r="D72" s="886"/>
      <c r="E72" s="886"/>
      <c r="F72" s="887"/>
      <c r="G72" s="1013"/>
      <c r="H72" s="947"/>
      <c r="I72" s="947"/>
      <c r="J72" s="947"/>
      <c r="K72" s="947"/>
      <c r="L72" s="947"/>
      <c r="M72" s="947"/>
      <c r="N72" s="947"/>
      <c r="O72" s="947"/>
      <c r="P72" s="947"/>
      <c r="Q72" s="947"/>
      <c r="R72" s="947"/>
      <c r="S72" s="947"/>
      <c r="T72" s="947"/>
      <c r="U72" s="947"/>
      <c r="V72" s="948"/>
    </row>
    <row r="73" spans="1:22" ht="16.2" customHeight="1">
      <c r="A73" s="953"/>
      <c r="B73" s="886"/>
      <c r="C73" s="886"/>
      <c r="D73" s="886"/>
      <c r="E73" s="886"/>
      <c r="F73" s="887"/>
      <c r="G73" s="1013"/>
      <c r="H73" s="947"/>
      <c r="I73" s="947"/>
      <c r="J73" s="947"/>
      <c r="K73" s="947"/>
      <c r="L73" s="947"/>
      <c r="M73" s="947"/>
      <c r="N73" s="947"/>
      <c r="O73" s="947"/>
      <c r="P73" s="947"/>
      <c r="Q73" s="947"/>
      <c r="R73" s="947"/>
      <c r="S73" s="947"/>
      <c r="T73" s="947"/>
      <c r="U73" s="947"/>
      <c r="V73" s="948"/>
    </row>
    <row r="74" spans="1:22" ht="16.2" customHeight="1">
      <c r="A74" s="953"/>
      <c r="B74" s="886"/>
      <c r="C74" s="886"/>
      <c r="D74" s="886"/>
      <c r="E74" s="886"/>
      <c r="F74" s="887"/>
      <c r="G74" s="1013"/>
      <c r="H74" s="947"/>
      <c r="I74" s="947"/>
      <c r="J74" s="947"/>
      <c r="K74" s="947"/>
      <c r="L74" s="947"/>
      <c r="M74" s="947"/>
      <c r="N74" s="947"/>
      <c r="O74" s="947"/>
      <c r="P74" s="947"/>
      <c r="Q74" s="947"/>
      <c r="R74" s="947"/>
      <c r="S74" s="947"/>
      <c r="T74" s="947"/>
      <c r="U74" s="947"/>
      <c r="V74" s="948"/>
    </row>
    <row r="75" spans="1:22" ht="16.2" customHeight="1" thickBot="1">
      <c r="A75" s="954"/>
      <c r="B75" s="889"/>
      <c r="C75" s="889"/>
      <c r="D75" s="889"/>
      <c r="E75" s="889"/>
      <c r="F75" s="890"/>
      <c r="G75" s="869"/>
      <c r="H75" s="870"/>
      <c r="I75" s="870"/>
      <c r="J75" s="870"/>
      <c r="K75" s="870"/>
      <c r="L75" s="870"/>
      <c r="M75" s="870"/>
      <c r="N75" s="870"/>
      <c r="O75" s="870"/>
      <c r="P75" s="870"/>
      <c r="Q75" s="870"/>
      <c r="R75" s="870"/>
      <c r="S75" s="870"/>
      <c r="T75" s="870"/>
      <c r="U75" s="870"/>
      <c r="V75" s="871"/>
    </row>
    <row r="76" spans="1:22" ht="10.199999999999999" customHeight="1">
      <c r="A76" s="882" t="s">
        <v>28</v>
      </c>
      <c r="B76" s="883"/>
      <c r="C76" s="883"/>
      <c r="D76" s="883"/>
      <c r="E76" s="883"/>
      <c r="F76" s="884"/>
      <c r="G76" s="891"/>
      <c r="H76" s="892"/>
      <c r="I76" s="892"/>
      <c r="J76" s="892"/>
      <c r="K76" s="892"/>
      <c r="L76" s="892"/>
      <c r="M76" s="892"/>
      <c r="N76" s="892"/>
      <c r="O76" s="892"/>
      <c r="P76" s="892"/>
      <c r="Q76" s="892"/>
      <c r="R76" s="892"/>
      <c r="S76" s="892"/>
      <c r="T76" s="892"/>
      <c r="U76" s="892"/>
      <c r="V76" s="893"/>
    </row>
    <row r="77" spans="1:22" ht="10.199999999999999" customHeight="1">
      <c r="A77" s="885"/>
      <c r="B77" s="886"/>
      <c r="C77" s="886"/>
      <c r="D77" s="886"/>
      <c r="E77" s="886"/>
      <c r="F77" s="887"/>
      <c r="G77" s="894"/>
      <c r="H77" s="895"/>
      <c r="I77" s="895"/>
      <c r="J77" s="895"/>
      <c r="K77" s="895"/>
      <c r="L77" s="895"/>
      <c r="M77" s="895"/>
      <c r="N77" s="895"/>
      <c r="O77" s="895"/>
      <c r="P77" s="895"/>
      <c r="Q77" s="895"/>
      <c r="R77" s="895"/>
      <c r="S77" s="895"/>
      <c r="T77" s="895"/>
      <c r="U77" s="895"/>
      <c r="V77" s="896"/>
    </row>
    <row r="78" spans="1:22" ht="10.199999999999999" customHeight="1" thickBot="1">
      <c r="A78" s="888"/>
      <c r="B78" s="889"/>
      <c r="C78" s="889"/>
      <c r="D78" s="889"/>
      <c r="E78" s="889"/>
      <c r="F78" s="890"/>
      <c r="G78" s="897"/>
      <c r="H78" s="898"/>
      <c r="I78" s="898"/>
      <c r="J78" s="898"/>
      <c r="K78" s="898"/>
      <c r="L78" s="898"/>
      <c r="M78" s="898"/>
      <c r="N78" s="898"/>
      <c r="O78" s="898"/>
      <c r="P78" s="898"/>
      <c r="Q78" s="898"/>
      <c r="R78" s="898"/>
      <c r="S78" s="898"/>
      <c r="T78" s="898"/>
      <c r="U78" s="898"/>
      <c r="V78" s="899"/>
    </row>
    <row r="79" spans="1:22" ht="10.199999999999999" customHeight="1">
      <c r="A79" s="926"/>
      <c r="B79" s="926"/>
      <c r="C79" s="926"/>
      <c r="D79" s="926"/>
      <c r="E79" s="926"/>
      <c r="F79" s="926"/>
      <c r="G79" s="926"/>
      <c r="H79" s="926"/>
      <c r="I79" s="926"/>
      <c r="J79" s="926"/>
      <c r="K79" s="926"/>
      <c r="L79" s="926"/>
      <c r="M79" s="926"/>
      <c r="N79" s="926"/>
      <c r="O79" s="926"/>
      <c r="P79" s="926"/>
      <c r="Q79" s="926"/>
      <c r="R79" s="926"/>
      <c r="S79" s="926"/>
      <c r="T79" s="926"/>
      <c r="U79" s="926"/>
      <c r="V79" s="926"/>
    </row>
    <row r="80" spans="1:22" ht="10.199999999999999" customHeight="1">
      <c r="A80" s="926"/>
      <c r="B80" s="926"/>
      <c r="C80" s="926"/>
      <c r="D80" s="926"/>
      <c r="E80" s="926"/>
      <c r="F80" s="926"/>
      <c r="G80" s="926"/>
      <c r="H80" s="926"/>
      <c r="I80" s="926"/>
      <c r="J80" s="926"/>
      <c r="K80" s="926"/>
      <c r="L80" s="926"/>
      <c r="M80" s="926"/>
      <c r="N80" s="926"/>
      <c r="O80" s="926"/>
      <c r="P80" s="926"/>
      <c r="Q80" s="926"/>
      <c r="R80" s="926"/>
      <c r="S80" s="926"/>
      <c r="T80" s="926"/>
      <c r="U80" s="926"/>
      <c r="V80" s="926"/>
    </row>
    <row r="81" s="3" customFormat="1" ht="10.199999999999999" customHeight="1"/>
    <row r="82" s="3" customFormat="1" ht="10.199999999999999" customHeight="1"/>
    <row r="83" s="3" customFormat="1" ht="10.199999999999999" customHeight="1"/>
    <row r="84" s="3" customFormat="1" ht="10.199999999999999" customHeight="1"/>
    <row r="85" s="3" customFormat="1" ht="10.199999999999999" customHeight="1"/>
    <row r="86" s="3" customFormat="1" ht="10.199999999999999" customHeight="1"/>
    <row r="87" s="3" customFormat="1" ht="10.199999999999999" customHeight="1"/>
    <row r="88" s="3" customFormat="1" ht="10.199999999999999" customHeight="1"/>
    <row r="89" s="3" customFormat="1" ht="10.199999999999999" customHeight="1"/>
    <row r="90" s="3" customFormat="1" ht="10.199999999999999" customHeight="1"/>
    <row r="91" s="3" customFormat="1" ht="10.199999999999999" customHeight="1"/>
    <row r="92" s="3" customFormat="1" ht="10.199999999999999" customHeight="1"/>
    <row r="93" s="3" customFormat="1" ht="10.199999999999999" customHeight="1"/>
    <row r="94" s="3" customFormat="1" ht="10.199999999999999" customHeight="1"/>
    <row r="95" s="3" customFormat="1" ht="10.199999999999999" customHeight="1"/>
    <row r="96" s="3" customFormat="1"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60"/>
    </row>
    <row r="113" spans="1:1">
      <c r="A113" s="60"/>
    </row>
    <row r="114" spans="1:1">
      <c r="A114" s="60"/>
    </row>
    <row r="115" spans="1:1">
      <c r="A115" s="60"/>
    </row>
    <row r="131" spans="1:1">
      <c r="A131" s="60"/>
    </row>
    <row r="132" spans="1:1">
      <c r="A132" s="60"/>
    </row>
    <row r="133" spans="1:1">
      <c r="A133" s="60"/>
    </row>
    <row r="134" spans="1:1">
      <c r="A134" s="60"/>
    </row>
    <row r="137" spans="1:1">
      <c r="A137" s="61"/>
    </row>
    <row r="138" spans="1:1">
      <c r="A138" s="60"/>
    </row>
    <row r="139" spans="1:1">
      <c r="A139" s="60"/>
    </row>
  </sheetData>
  <sheetProtection algorithmName="SHA-512" hashValue="jp105oXi4pzh/sp0uM/nWTeICw5zu62/cORFcL6cafKl8bc2zS+Vkw/vLscC1zNbxrYKjbrEI/pVcmpugmalcw==" saltValue="Yec41YTjNmSZ0RD4D6f+1g==" spinCount="100000" sheet="1" objects="1" scenarios="1" selectLockedCells="1" selectUnlockedCells="1"/>
  <mergeCells count="40">
    <mergeCell ref="B26:F28"/>
    <mergeCell ref="G26:V28"/>
    <mergeCell ref="A21:A75"/>
    <mergeCell ref="B21:F25"/>
    <mergeCell ref="G21:K23"/>
    <mergeCell ref="L21:M23"/>
    <mergeCell ref="N21:R23"/>
    <mergeCell ref="S21:V23"/>
    <mergeCell ref="G24:H25"/>
    <mergeCell ref="I24:J25"/>
    <mergeCell ref="K24:L25"/>
    <mergeCell ref="M24:V25"/>
    <mergeCell ref="A76:F78"/>
    <mergeCell ref="G76:V78"/>
    <mergeCell ref="A79:V80"/>
    <mergeCell ref="B29:F44"/>
    <mergeCell ref="G29:V44"/>
    <mergeCell ref="B45:F60"/>
    <mergeCell ref="G45:V60"/>
    <mergeCell ref="B61:F75"/>
    <mergeCell ref="G61:V75"/>
    <mergeCell ref="A13:V14"/>
    <mergeCell ref="A15:F17"/>
    <mergeCell ref="G15:V17"/>
    <mergeCell ref="A18:F20"/>
    <mergeCell ref="G18:I20"/>
    <mergeCell ref="J18:V20"/>
    <mergeCell ref="L11:O11"/>
    <mergeCell ref="P11:V11"/>
    <mergeCell ref="A12:F12"/>
    <mergeCell ref="L12:O12"/>
    <mergeCell ref="P12:V12"/>
    <mergeCell ref="Q10:V10"/>
    <mergeCell ref="M10:P10"/>
    <mergeCell ref="A2:V4"/>
    <mergeCell ref="U5:V5"/>
    <mergeCell ref="Q8:V8"/>
    <mergeCell ref="Q9:V9"/>
    <mergeCell ref="M8:P8"/>
    <mergeCell ref="M9:P9"/>
  </mergeCells>
  <phoneticPr fontId="2"/>
  <pageMargins left="0.70866141732283472" right="0.70866141732283472" top="0.74803149606299213" bottom="0.74803149606299213" header="0.51181102362204722"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6DE92-263F-4B42-8877-A8A8D527A96B}">
  <sheetPr>
    <tabColor rgb="FF00B050"/>
    <pageSetUpPr fitToPage="1"/>
  </sheetPr>
  <dimension ref="A1:BT19"/>
  <sheetViews>
    <sheetView zoomScale="60" zoomScaleNormal="60" workbookViewId="0">
      <pane xSplit="1" ySplit="2" topLeftCell="B3" activePane="bottomRight" state="frozen"/>
      <selection activeCell="D20" sqref="D20"/>
      <selection pane="topRight" activeCell="D20" sqref="D20"/>
      <selection pane="bottomLeft" activeCell="D20" sqref="D20"/>
      <selection pane="bottomRight" activeCell="D20" sqref="D20"/>
    </sheetView>
  </sheetViews>
  <sheetFormatPr defaultColWidth="9.77734375" defaultRowHeight="16.2"/>
  <cols>
    <col min="1" max="1" width="8.44140625" style="89" customWidth="1"/>
    <col min="2" max="4" width="10" style="90" customWidth="1"/>
    <col min="5" max="5" width="20.33203125" style="90" customWidth="1"/>
    <col min="6" max="7" width="14.77734375" style="90" customWidth="1"/>
    <col min="8" max="8" width="17.21875" style="90" customWidth="1"/>
    <col min="9" max="9" width="27.77734375" style="90" customWidth="1"/>
    <col min="10" max="12" width="7" style="90" customWidth="1"/>
    <col min="13" max="13" width="6.33203125" style="90" customWidth="1"/>
    <col min="14" max="14" width="5" style="90" customWidth="1"/>
    <col min="15" max="15" width="8.6640625" style="90" customWidth="1"/>
    <col min="16" max="16" width="5.44140625" style="90" customWidth="1"/>
    <col min="17" max="17" width="7.44140625" style="90" customWidth="1"/>
    <col min="18" max="19" width="6.33203125" style="90" customWidth="1"/>
    <col min="20" max="20" width="4.6640625" style="90" customWidth="1"/>
    <col min="21" max="21" width="5.88671875" style="90" customWidth="1"/>
    <col min="22" max="22" width="6.33203125" style="90" customWidth="1"/>
    <col min="23" max="23" width="8.88671875" style="90" customWidth="1"/>
    <col min="24" max="25" width="6.33203125" style="90" customWidth="1"/>
    <col min="26" max="26" width="5.21875" style="90" customWidth="1"/>
    <col min="27" max="27" width="5.6640625" style="90" customWidth="1"/>
    <col min="28" max="28" width="17.109375" style="90" customWidth="1"/>
    <col min="29" max="29" width="15.44140625" style="90" customWidth="1"/>
    <col min="30" max="30" width="15.6640625" style="90" customWidth="1"/>
    <col min="31" max="34" width="8.6640625" style="90" customWidth="1"/>
    <col min="35" max="35" width="7.88671875" style="90" customWidth="1"/>
    <col min="36" max="42" width="8.6640625" style="90" customWidth="1"/>
    <col min="43" max="43" width="5.21875" style="90" customWidth="1"/>
    <col min="44" max="44" width="5.6640625" style="90" customWidth="1"/>
    <col min="45" max="45" width="5.44140625" style="90" customWidth="1"/>
    <col min="46" max="48" width="3.44140625" style="90" customWidth="1"/>
    <col min="49" max="49" width="4.33203125" style="90" customWidth="1"/>
    <col min="50" max="108" width="6.33203125" style="90" customWidth="1"/>
    <col min="109" max="16384" width="9.77734375" style="90"/>
  </cols>
  <sheetData>
    <row r="1" spans="1:72" ht="39.6" customHeight="1">
      <c r="B1" s="1024" t="s">
        <v>372</v>
      </c>
      <c r="C1" s="1024"/>
      <c r="D1" s="1024"/>
      <c r="E1" s="1024"/>
      <c r="F1" s="1024"/>
      <c r="G1" s="1024"/>
      <c r="H1" s="1024"/>
      <c r="I1" s="1024"/>
      <c r="J1" s="1024"/>
      <c r="K1" s="1024"/>
      <c r="L1" s="1024"/>
      <c r="M1" s="1024"/>
      <c r="N1" s="1024"/>
      <c r="O1" s="1024"/>
      <c r="P1" s="1024"/>
      <c r="Q1" s="1024"/>
      <c r="AR1" s="1025" t="s">
        <v>420</v>
      </c>
      <c r="AS1" s="1025"/>
      <c r="AT1" s="1025"/>
      <c r="AU1" s="1025"/>
      <c r="AV1" s="1025"/>
      <c r="AW1" s="1025"/>
    </row>
    <row r="2" spans="1:72" s="93" customFormat="1" ht="39.6" customHeight="1">
      <c r="A2" s="91" t="s">
        <v>294</v>
      </c>
      <c r="B2" s="1026" t="s">
        <v>295</v>
      </c>
      <c r="C2" s="1026"/>
      <c r="D2" s="1026"/>
      <c r="E2" s="1027"/>
      <c r="F2" s="1023" t="s">
        <v>296</v>
      </c>
      <c r="G2" s="1023"/>
      <c r="H2" s="1023"/>
      <c r="I2" s="1023"/>
      <c r="J2" s="1023" t="s">
        <v>297</v>
      </c>
      <c r="K2" s="1023"/>
      <c r="L2" s="1023"/>
      <c r="M2" s="1023" t="s">
        <v>298</v>
      </c>
      <c r="N2" s="1023"/>
      <c r="O2" s="1023"/>
      <c r="P2" s="1023" t="s">
        <v>299</v>
      </c>
      <c r="Q2" s="1023"/>
      <c r="R2" s="1023"/>
      <c r="S2" s="1023" t="s">
        <v>300</v>
      </c>
      <c r="T2" s="1023"/>
      <c r="U2" s="1023"/>
      <c r="V2" s="1023" t="s">
        <v>301</v>
      </c>
      <c r="W2" s="1023"/>
      <c r="X2" s="1023"/>
      <c r="Y2" s="1023" t="s">
        <v>302</v>
      </c>
      <c r="Z2" s="1023"/>
      <c r="AA2" s="1023"/>
      <c r="AB2" s="1023" t="s">
        <v>303</v>
      </c>
      <c r="AC2" s="1023"/>
      <c r="AD2" s="1023"/>
      <c r="AE2" s="1023" t="s">
        <v>304</v>
      </c>
      <c r="AF2" s="1023"/>
      <c r="AG2" s="1023"/>
      <c r="AH2" s="1023" t="s">
        <v>305</v>
      </c>
      <c r="AI2" s="1023"/>
      <c r="AJ2" s="1023"/>
      <c r="AK2" s="1023" t="s">
        <v>306</v>
      </c>
      <c r="AL2" s="1023"/>
      <c r="AM2" s="1023"/>
      <c r="AN2" s="1023" t="s">
        <v>307</v>
      </c>
      <c r="AO2" s="1023"/>
      <c r="AP2" s="1023"/>
      <c r="AQ2" s="1023" t="s">
        <v>308</v>
      </c>
      <c r="AR2" s="1023"/>
      <c r="AS2" s="1023"/>
      <c r="AT2" s="1023" t="s">
        <v>309</v>
      </c>
      <c r="AU2" s="1023"/>
      <c r="AV2" s="1023"/>
      <c r="AW2" s="1040"/>
      <c r="AX2" s="92"/>
    </row>
    <row r="3" spans="1:72" s="96" customFormat="1" ht="370.95" customHeight="1">
      <c r="A3" s="1041" t="s">
        <v>310</v>
      </c>
      <c r="B3" s="1034" t="s">
        <v>311</v>
      </c>
      <c r="C3" s="1035"/>
      <c r="D3" s="1035"/>
      <c r="E3" s="1036"/>
      <c r="F3" s="1034" t="s">
        <v>312</v>
      </c>
      <c r="G3" s="1035"/>
      <c r="H3" s="1035"/>
      <c r="I3" s="1036"/>
      <c r="J3" s="1034" t="s">
        <v>419</v>
      </c>
      <c r="K3" s="1035"/>
      <c r="L3" s="1036"/>
      <c r="M3" s="1034" t="s">
        <v>313</v>
      </c>
      <c r="N3" s="1035"/>
      <c r="O3" s="1036"/>
      <c r="P3" s="1034" t="s">
        <v>361</v>
      </c>
      <c r="Q3" s="1035"/>
      <c r="R3" s="1036"/>
      <c r="S3" s="1028" t="s">
        <v>421</v>
      </c>
      <c r="T3" s="1029"/>
      <c r="U3" s="1030"/>
      <c r="V3" s="1034" t="s">
        <v>314</v>
      </c>
      <c r="W3" s="1035"/>
      <c r="X3" s="1036"/>
      <c r="Y3" s="1034"/>
      <c r="Z3" s="1035"/>
      <c r="AA3" s="1036"/>
      <c r="AB3" s="1034" t="s">
        <v>315</v>
      </c>
      <c r="AC3" s="1035"/>
      <c r="AD3" s="1036"/>
      <c r="AE3" s="1034" t="s">
        <v>316</v>
      </c>
      <c r="AF3" s="1035"/>
      <c r="AG3" s="1036"/>
      <c r="AH3" s="1034" t="s">
        <v>317</v>
      </c>
      <c r="AI3" s="1035"/>
      <c r="AJ3" s="1036"/>
      <c r="AK3" s="1028" t="s">
        <v>422</v>
      </c>
      <c r="AL3" s="1029"/>
      <c r="AM3" s="1030"/>
      <c r="AN3" s="1034" t="s">
        <v>318</v>
      </c>
      <c r="AO3" s="1035"/>
      <c r="AP3" s="1036"/>
      <c r="AQ3" s="1034" t="s">
        <v>319</v>
      </c>
      <c r="AR3" s="1035"/>
      <c r="AS3" s="1036"/>
      <c r="AT3" s="1034" t="s">
        <v>320</v>
      </c>
      <c r="AU3" s="1035"/>
      <c r="AV3" s="1035"/>
      <c r="AW3" s="1036"/>
      <c r="AX3" s="94"/>
      <c r="AY3" s="1047"/>
      <c r="AZ3" s="1047"/>
      <c r="BA3" s="1047"/>
      <c r="BB3" s="1047"/>
      <c r="BC3" s="1047"/>
      <c r="BD3" s="1047"/>
      <c r="BE3" s="1047"/>
      <c r="BF3" s="1047"/>
      <c r="BG3" s="1047"/>
      <c r="BH3" s="1047"/>
      <c r="BI3" s="1047"/>
      <c r="BJ3" s="1047"/>
      <c r="BK3" s="1047"/>
      <c r="BL3" s="1047"/>
      <c r="BM3" s="1047"/>
      <c r="BN3" s="1047"/>
      <c r="BO3" s="1047"/>
      <c r="BP3" s="1047"/>
      <c r="BQ3" s="1047"/>
      <c r="BR3" s="1047"/>
      <c r="BS3" s="1047"/>
      <c r="BT3" s="1047"/>
    </row>
    <row r="4" spans="1:72" s="96" customFormat="1" ht="303.60000000000002" customHeight="1">
      <c r="A4" s="1042"/>
      <c r="B4" s="1037"/>
      <c r="C4" s="1038"/>
      <c r="D4" s="1038"/>
      <c r="E4" s="1039"/>
      <c r="F4" s="1037"/>
      <c r="G4" s="1038"/>
      <c r="H4" s="1038"/>
      <c r="I4" s="1039"/>
      <c r="J4" s="1037"/>
      <c r="K4" s="1038"/>
      <c r="L4" s="1039"/>
      <c r="M4" s="1037"/>
      <c r="N4" s="1038"/>
      <c r="O4" s="1039"/>
      <c r="P4" s="1037"/>
      <c r="Q4" s="1038"/>
      <c r="R4" s="1039"/>
      <c r="S4" s="1031"/>
      <c r="T4" s="1032"/>
      <c r="U4" s="1033"/>
      <c r="V4" s="1037"/>
      <c r="W4" s="1038"/>
      <c r="X4" s="1039"/>
      <c r="Y4" s="1037"/>
      <c r="Z4" s="1038"/>
      <c r="AA4" s="1039"/>
      <c r="AB4" s="1037"/>
      <c r="AC4" s="1038"/>
      <c r="AD4" s="1039"/>
      <c r="AE4" s="1037"/>
      <c r="AF4" s="1038"/>
      <c r="AG4" s="1039"/>
      <c r="AH4" s="1037"/>
      <c r="AI4" s="1038"/>
      <c r="AJ4" s="1039"/>
      <c r="AK4" s="1031"/>
      <c r="AL4" s="1032"/>
      <c r="AM4" s="1033"/>
      <c r="AN4" s="1037"/>
      <c r="AO4" s="1038"/>
      <c r="AP4" s="1039"/>
      <c r="AQ4" s="1037"/>
      <c r="AR4" s="1038"/>
      <c r="AS4" s="1039"/>
      <c r="AT4" s="1037"/>
      <c r="AU4" s="1038"/>
      <c r="AV4" s="1038"/>
      <c r="AW4" s="1039"/>
      <c r="AX4" s="94"/>
      <c r="AY4" s="1047"/>
      <c r="AZ4" s="1047"/>
      <c r="BA4" s="1047"/>
      <c r="BB4" s="1047"/>
      <c r="BC4" s="1047"/>
      <c r="BD4" s="1047"/>
      <c r="BE4" s="1047"/>
      <c r="BF4" s="1047"/>
      <c r="BG4" s="1047"/>
      <c r="BH4" s="1047"/>
      <c r="BI4" s="1047"/>
      <c r="BJ4" s="1047"/>
      <c r="BK4" s="1047"/>
      <c r="BL4" s="1047"/>
      <c r="BM4" s="1047"/>
      <c r="BN4" s="1047"/>
      <c r="BO4" s="1047"/>
      <c r="BP4" s="1047"/>
      <c r="BQ4" s="1047"/>
      <c r="BR4" s="1047"/>
      <c r="BS4" s="1047"/>
      <c r="BT4" s="1047"/>
    </row>
    <row r="5" spans="1:72" s="96" customFormat="1" ht="307.2" customHeight="1">
      <c r="A5" s="100"/>
      <c r="B5" s="1037"/>
      <c r="C5" s="1038"/>
      <c r="D5" s="1038"/>
      <c r="E5" s="1039"/>
      <c r="F5" s="1037"/>
      <c r="G5" s="1038"/>
      <c r="H5" s="1038"/>
      <c r="I5" s="1039"/>
      <c r="J5" s="97"/>
      <c r="K5" s="98"/>
      <c r="L5" s="99"/>
      <c r="M5" s="1037"/>
      <c r="N5" s="1038"/>
      <c r="O5" s="1039"/>
      <c r="P5" s="97"/>
      <c r="Q5" s="98"/>
      <c r="R5" s="99"/>
      <c r="S5" s="97"/>
      <c r="T5" s="98"/>
      <c r="U5" s="99"/>
      <c r="V5" s="97"/>
      <c r="W5" s="98"/>
      <c r="X5" s="99"/>
      <c r="Y5" s="97"/>
      <c r="Z5" s="98"/>
      <c r="AA5" s="99"/>
      <c r="AB5" s="1037"/>
      <c r="AC5" s="1038"/>
      <c r="AD5" s="1039"/>
      <c r="AE5" s="97"/>
      <c r="AF5" s="98"/>
      <c r="AG5" s="99"/>
      <c r="AH5" s="97"/>
      <c r="AI5" s="98"/>
      <c r="AJ5" s="99"/>
      <c r="AK5" s="97"/>
      <c r="AL5" s="98"/>
      <c r="AM5" s="99"/>
      <c r="AN5" s="97"/>
      <c r="AO5" s="98"/>
      <c r="AP5" s="99"/>
      <c r="AQ5" s="97"/>
      <c r="AR5" s="98"/>
      <c r="AS5" s="99"/>
      <c r="AT5" s="97"/>
      <c r="AU5" s="98"/>
      <c r="AV5" s="98"/>
      <c r="AW5" s="99"/>
      <c r="AX5" s="94"/>
      <c r="AY5" s="95"/>
      <c r="AZ5" s="95"/>
      <c r="BA5" s="95"/>
      <c r="BB5" s="95"/>
      <c r="BC5" s="95"/>
      <c r="BD5" s="95"/>
      <c r="BE5" s="95"/>
      <c r="BF5" s="95"/>
      <c r="BG5" s="95"/>
      <c r="BH5" s="95"/>
      <c r="BI5" s="95"/>
      <c r="BJ5" s="95"/>
      <c r="BK5" s="95"/>
      <c r="BL5" s="95"/>
      <c r="BM5" s="95"/>
      <c r="BN5" s="95"/>
      <c r="BO5" s="95"/>
      <c r="BP5" s="95"/>
      <c r="BQ5" s="95"/>
      <c r="BR5" s="95"/>
      <c r="BS5" s="95"/>
      <c r="BT5" s="95"/>
    </row>
    <row r="6" spans="1:72" s="96" customFormat="1" ht="277.2" customHeight="1">
      <c r="A6" s="100"/>
      <c r="B6" s="1037"/>
      <c r="C6" s="1038"/>
      <c r="D6" s="1038"/>
      <c r="E6" s="1039"/>
      <c r="F6" s="1037"/>
      <c r="G6" s="1038"/>
      <c r="H6" s="1038"/>
      <c r="I6" s="1039"/>
      <c r="J6" s="97"/>
      <c r="K6" s="98"/>
      <c r="L6" s="99"/>
      <c r="M6" s="1037"/>
      <c r="N6" s="1038"/>
      <c r="O6" s="1039"/>
      <c r="P6" s="1037"/>
      <c r="Q6" s="1038"/>
      <c r="R6" s="1039"/>
      <c r="S6" s="1037"/>
      <c r="T6" s="1038"/>
      <c r="U6" s="1039"/>
      <c r="V6" s="1037"/>
      <c r="W6" s="1038"/>
      <c r="X6" s="1039"/>
      <c r="Y6" s="1037"/>
      <c r="Z6" s="1038"/>
      <c r="AA6" s="1039"/>
      <c r="AB6" s="1037"/>
      <c r="AC6" s="1038"/>
      <c r="AD6" s="1039"/>
      <c r="AE6" s="97"/>
      <c r="AF6" s="98"/>
      <c r="AG6" s="99"/>
      <c r="AH6" s="97"/>
      <c r="AI6" s="98"/>
      <c r="AJ6" s="99"/>
      <c r="AK6" s="97"/>
      <c r="AL6" s="98"/>
      <c r="AM6" s="99"/>
      <c r="AN6" s="97"/>
      <c r="AO6" s="98"/>
      <c r="AP6" s="99"/>
      <c r="AQ6" s="97"/>
      <c r="AR6" s="98"/>
      <c r="AS6" s="99"/>
      <c r="AT6" s="97"/>
      <c r="AU6" s="98"/>
      <c r="AV6" s="98"/>
      <c r="AW6" s="99"/>
      <c r="AX6" s="94"/>
      <c r="AY6" s="95"/>
      <c r="AZ6" s="95"/>
      <c r="BA6" s="95"/>
      <c r="BB6" s="95"/>
      <c r="BC6" s="95"/>
      <c r="BD6" s="95"/>
      <c r="BE6" s="95"/>
      <c r="BF6" s="95"/>
      <c r="BG6" s="95"/>
      <c r="BH6" s="95"/>
      <c r="BI6" s="95"/>
      <c r="BJ6" s="95"/>
      <c r="BK6" s="95"/>
      <c r="BL6" s="95"/>
      <c r="BM6" s="95"/>
      <c r="BN6" s="95"/>
      <c r="BO6" s="95"/>
      <c r="BP6" s="95"/>
      <c r="BQ6" s="95"/>
      <c r="BR6" s="95"/>
      <c r="BS6" s="95"/>
      <c r="BT6" s="95"/>
    </row>
    <row r="7" spans="1:72" ht="98.4" customHeight="1">
      <c r="A7" s="101"/>
      <c r="B7" s="1043"/>
      <c r="C7" s="1044"/>
      <c r="D7" s="1044"/>
      <c r="E7" s="1045"/>
      <c r="F7" s="1048"/>
      <c r="G7" s="1048"/>
      <c r="H7" s="1048"/>
      <c r="I7" s="1048"/>
      <c r="J7" s="1049"/>
      <c r="K7" s="1048"/>
      <c r="L7" s="1050"/>
      <c r="M7" s="1048"/>
      <c r="N7" s="1048"/>
      <c r="O7" s="1048"/>
      <c r="P7" s="1049"/>
      <c r="Q7" s="1048"/>
      <c r="R7" s="1050"/>
      <c r="S7" s="102"/>
      <c r="T7" s="102"/>
      <c r="U7" s="102"/>
      <c r="V7" s="103"/>
      <c r="W7" s="102"/>
      <c r="X7" s="104"/>
      <c r="Y7" s="102"/>
      <c r="Z7" s="102"/>
      <c r="AA7" s="102"/>
      <c r="AB7" s="103"/>
      <c r="AC7" s="102"/>
      <c r="AD7" s="104"/>
      <c r="AE7" s="102"/>
      <c r="AF7" s="102"/>
      <c r="AG7" s="102"/>
      <c r="AH7" s="103"/>
      <c r="AI7" s="102"/>
      <c r="AJ7" s="104"/>
      <c r="AK7" s="102"/>
      <c r="AL7" s="102"/>
      <c r="AM7" s="102"/>
      <c r="AN7" s="103"/>
      <c r="AO7" s="102"/>
      <c r="AP7" s="104"/>
      <c r="AQ7" s="102"/>
      <c r="AR7" s="102"/>
      <c r="AS7" s="102"/>
      <c r="AT7" s="103"/>
      <c r="AU7" s="102"/>
      <c r="AV7" s="102"/>
      <c r="AW7" s="104"/>
      <c r="AX7" s="105"/>
    </row>
    <row r="8" spans="1:72" ht="15">
      <c r="A8" s="105"/>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row>
    <row r="9" spans="1:72" s="96" customFormat="1" ht="18.600000000000001"/>
    <row r="10" spans="1:72" s="96" customFormat="1" ht="18.600000000000001">
      <c r="F10" s="96" t="s">
        <v>321</v>
      </c>
    </row>
    <row r="11" spans="1:72" s="96" customFormat="1" ht="18.600000000000001">
      <c r="F11" s="96" t="s">
        <v>322</v>
      </c>
      <c r="O11" s="106"/>
      <c r="P11" s="1046"/>
      <c r="Q11" s="1046"/>
      <c r="R11" s="1046"/>
    </row>
    <row r="12" spans="1:72" s="96" customFormat="1" ht="18.600000000000001">
      <c r="F12" s="96" t="s">
        <v>323</v>
      </c>
      <c r="O12" s="106"/>
      <c r="P12" s="1046"/>
      <c r="Q12" s="1046"/>
      <c r="R12" s="1046"/>
    </row>
    <row r="13" spans="1:72" s="96" customFormat="1" ht="18.600000000000001">
      <c r="F13" s="96" t="s">
        <v>324</v>
      </c>
      <c r="O13" s="106"/>
      <c r="P13" s="1046"/>
      <c r="Q13" s="1046"/>
      <c r="R13" s="1046"/>
    </row>
    <row r="14" spans="1:72" s="96" customFormat="1" ht="18.600000000000001">
      <c r="F14" s="96" t="s">
        <v>325</v>
      </c>
      <c r="O14" s="106"/>
      <c r="P14" s="1046"/>
      <c r="Q14" s="1046"/>
      <c r="R14" s="1046"/>
    </row>
    <row r="15" spans="1:72" s="96" customFormat="1" ht="18.600000000000001">
      <c r="O15" s="106"/>
      <c r="P15" s="1046"/>
      <c r="Q15" s="1046"/>
      <c r="R15" s="1046"/>
    </row>
    <row r="16" spans="1:72" s="96" customFormat="1" ht="18.600000000000001">
      <c r="O16" s="106"/>
      <c r="P16" s="1046"/>
      <c r="Q16" s="1046"/>
      <c r="R16" s="1046"/>
    </row>
    <row r="17" spans="6:18" s="96" customFormat="1" ht="18.600000000000001">
      <c r="F17" s="96" t="s">
        <v>326</v>
      </c>
      <c r="O17" s="106"/>
      <c r="P17" s="1046"/>
      <c r="Q17" s="1046"/>
      <c r="R17" s="1046"/>
    </row>
    <row r="18" spans="6:18" s="96" customFormat="1" ht="18.600000000000001">
      <c r="F18" s="96" t="s">
        <v>327</v>
      </c>
    </row>
    <row r="19" spans="6:18" s="96" customFormat="1" ht="18.600000000000001"/>
  </sheetData>
  <sheetProtection algorithmName="SHA-512" hashValue="S6h8K0NGJJmIBJfwH2ozIwYQlbgO7icKcKVemJRZoPBhKYfnMejUhI5K3rK/8m76S3LXFIPvUFAccEv6RFNrXg==" saltValue="J518RewuULa4laRtCoSfQA==" spinCount="100000" sheet="1" objects="1" scenarios="1" selectLockedCells="1" selectUnlockedCells="1"/>
  <mergeCells count="55">
    <mergeCell ref="P13:R13"/>
    <mergeCell ref="P14:R14"/>
    <mergeCell ref="P15:R15"/>
    <mergeCell ref="P16:R16"/>
    <mergeCell ref="P17:R17"/>
    <mergeCell ref="F7:I7"/>
    <mergeCell ref="J7:L7"/>
    <mergeCell ref="M7:O7"/>
    <mergeCell ref="P7:R7"/>
    <mergeCell ref="P11:R11"/>
    <mergeCell ref="P12:R12"/>
    <mergeCell ref="BL3:BN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AQ3:AS4"/>
    <mergeCell ref="AT2:AW2"/>
    <mergeCell ref="A3:A4"/>
    <mergeCell ref="B3:E7"/>
    <mergeCell ref="F3:I6"/>
    <mergeCell ref="J3:L4"/>
    <mergeCell ref="M3:O6"/>
    <mergeCell ref="P3:R4"/>
    <mergeCell ref="S3:U4"/>
    <mergeCell ref="V3:X4"/>
    <mergeCell ref="Y3:AA4"/>
    <mergeCell ref="AB2:AD2"/>
    <mergeCell ref="AE2:AG2"/>
    <mergeCell ref="AH2:AJ2"/>
    <mergeCell ref="AK2:AM2"/>
    <mergeCell ref="AN2:AP2"/>
    <mergeCell ref="AQ2:AS2"/>
    <mergeCell ref="B1:Q1"/>
    <mergeCell ref="AR1:AW1"/>
    <mergeCell ref="B2:E2"/>
    <mergeCell ref="F2:I2"/>
    <mergeCell ref="J2:L2"/>
    <mergeCell ref="M2:O2"/>
    <mergeCell ref="P2:R2"/>
    <mergeCell ref="S2:U2"/>
    <mergeCell ref="V2:X2"/>
    <mergeCell ref="Y2:AA2"/>
  </mergeCells>
  <phoneticPr fontId="2"/>
  <pageMargins left="0.35" right="0.23622047244094491" top="0.51" bottom="0.17" header="0.31496062992125984" footer="0.17"/>
  <pageSetup paperSize="9" scale="33" orientation="landscape" horizontalDpi="4294967293"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sheetPr>
    <tabColor rgb="FF00B0F0"/>
  </sheetPr>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1.44140625" style="1" customWidth="1"/>
    <col min="15" max="56" width="6.21875" style="1" customWidth="1"/>
    <col min="57" max="16384" width="9.6640625" style="1"/>
  </cols>
  <sheetData>
    <row r="1" spans="1:14" ht="0.6" customHeight="1"/>
    <row r="2" spans="1:14" ht="28.2" customHeight="1">
      <c r="A2" s="1051" t="s">
        <v>80</v>
      </c>
      <c r="B2" s="1051"/>
      <c r="C2" s="1051"/>
      <c r="D2" s="1051"/>
      <c r="E2" s="1051"/>
      <c r="F2" s="1051"/>
      <c r="G2" s="1051"/>
      <c r="H2" s="1051"/>
      <c r="I2" s="1051"/>
      <c r="J2" s="1051"/>
      <c r="K2" s="1051"/>
      <c r="L2" s="1051"/>
      <c r="M2" s="1051"/>
      <c r="N2" s="1051"/>
    </row>
    <row r="3" spans="1:14">
      <c r="A3" s="1052">
        <v>1</v>
      </c>
      <c r="B3" s="1053" t="s">
        <v>81</v>
      </c>
      <c r="C3" s="1053"/>
      <c r="D3" s="1053"/>
      <c r="E3" s="1053"/>
      <c r="F3" s="1053"/>
      <c r="G3" s="1053"/>
      <c r="H3" s="1055" t="s">
        <v>269</v>
      </c>
      <c r="I3" s="1055"/>
      <c r="J3" s="1055"/>
      <c r="K3" s="1055"/>
      <c r="L3" s="1055"/>
      <c r="M3" s="1055"/>
      <c r="N3" s="1055"/>
    </row>
    <row r="4" spans="1:14" ht="4.95" customHeight="1">
      <c r="A4" s="1052"/>
      <c r="B4" s="1054"/>
      <c r="C4" s="1054"/>
      <c r="D4" s="1054"/>
      <c r="E4" s="1054"/>
      <c r="F4" s="1054"/>
      <c r="G4" s="1054"/>
      <c r="H4" s="1056"/>
      <c r="I4" s="1056"/>
      <c r="J4" s="1056"/>
      <c r="K4" s="1056"/>
      <c r="L4" s="1056"/>
      <c r="M4" s="1056"/>
      <c r="N4" s="1056"/>
    </row>
    <row r="5" spans="1:14" ht="38.4" customHeight="1">
      <c r="A5" s="1057">
        <v>2</v>
      </c>
      <c r="B5" s="1054" t="s">
        <v>82</v>
      </c>
      <c r="C5" s="1054"/>
      <c r="D5" s="1054"/>
      <c r="E5" s="1054"/>
      <c r="F5" s="1054"/>
      <c r="G5" s="1054"/>
      <c r="H5" s="1056" t="s">
        <v>98</v>
      </c>
      <c r="I5" s="1058"/>
      <c r="J5" s="1058"/>
      <c r="K5" s="1058"/>
      <c r="L5" s="1058"/>
      <c r="M5" s="1058"/>
      <c r="N5" s="1058"/>
    </row>
    <row r="6" spans="1:14" ht="38.4" customHeight="1">
      <c r="A6" s="1057"/>
      <c r="B6" s="1054"/>
      <c r="C6" s="1054"/>
      <c r="D6" s="1054"/>
      <c r="E6" s="1054"/>
      <c r="F6" s="1054"/>
      <c r="G6" s="1054"/>
      <c r="H6" s="1058"/>
      <c r="I6" s="1058"/>
      <c r="J6" s="1058"/>
      <c r="K6" s="1058"/>
      <c r="L6" s="1058"/>
      <c r="M6" s="1058"/>
      <c r="N6" s="1058"/>
    </row>
    <row r="7" spans="1:14" ht="25.95" customHeight="1">
      <c r="A7" s="1057"/>
      <c r="B7" s="1054"/>
      <c r="C7" s="1054"/>
      <c r="D7" s="1054"/>
      <c r="E7" s="1054"/>
      <c r="F7" s="1054"/>
      <c r="G7" s="1054"/>
      <c r="H7" s="1058"/>
      <c r="I7" s="1058"/>
      <c r="J7" s="1058"/>
      <c r="K7" s="1058"/>
      <c r="L7" s="1058"/>
      <c r="M7" s="1058"/>
      <c r="N7" s="1058"/>
    </row>
    <row r="8" spans="1:14" ht="21" customHeight="1">
      <c r="A8" s="1057"/>
      <c r="B8" s="1054"/>
      <c r="C8" s="1054"/>
      <c r="D8" s="1054"/>
      <c r="E8" s="1054"/>
      <c r="F8" s="1054"/>
      <c r="G8" s="1054"/>
      <c r="H8" s="1058"/>
      <c r="I8" s="1058"/>
      <c r="J8" s="1058"/>
      <c r="K8" s="1058"/>
      <c r="L8" s="1058"/>
      <c r="M8" s="1058"/>
      <c r="N8" s="1058"/>
    </row>
    <row r="9" spans="1:14" ht="20.399999999999999" customHeight="1">
      <c r="A9" s="1057">
        <v>3</v>
      </c>
      <c r="B9" s="1054" t="s">
        <v>83</v>
      </c>
      <c r="C9" s="1054"/>
      <c r="D9" s="1054"/>
      <c r="E9" s="1054"/>
      <c r="F9" s="1054"/>
      <c r="G9" s="1054"/>
      <c r="H9" s="1059" t="s">
        <v>99</v>
      </c>
      <c r="I9" s="1054"/>
      <c r="J9" s="1054"/>
      <c r="K9" s="1054"/>
      <c r="L9" s="1054"/>
      <c r="M9" s="1054"/>
      <c r="N9" s="1054"/>
    </row>
    <row r="10" spans="1:14" ht="19.95" customHeight="1">
      <c r="A10" s="1057"/>
      <c r="B10" s="1054"/>
      <c r="C10" s="1054"/>
      <c r="D10" s="1054"/>
      <c r="E10" s="1054"/>
      <c r="F10" s="1054"/>
      <c r="G10" s="1054"/>
      <c r="H10" s="1054"/>
      <c r="I10" s="1054"/>
      <c r="J10" s="1054"/>
      <c r="K10" s="1054"/>
      <c r="L10" s="1054"/>
      <c r="M10" s="1054"/>
      <c r="N10" s="1054"/>
    </row>
    <row r="11" spans="1:14" ht="9.6" customHeight="1">
      <c r="A11" s="1057"/>
      <c r="B11" s="1054"/>
      <c r="C11" s="1054"/>
      <c r="D11" s="1054"/>
      <c r="E11" s="1054"/>
      <c r="F11" s="1054"/>
      <c r="G11" s="1054"/>
      <c r="H11" s="1054"/>
      <c r="I11" s="1054"/>
      <c r="J11" s="1054"/>
      <c r="K11" s="1054"/>
      <c r="L11" s="1054"/>
      <c r="M11" s="1054"/>
      <c r="N11" s="1054"/>
    </row>
    <row r="12" spans="1:14" ht="19.2" customHeight="1">
      <c r="A12" s="1057"/>
      <c r="B12" s="1054"/>
      <c r="C12" s="1054"/>
      <c r="D12" s="1054"/>
      <c r="E12" s="1054"/>
      <c r="F12" s="1054"/>
      <c r="G12" s="1054"/>
      <c r="H12" s="1054"/>
      <c r="I12" s="1054"/>
      <c r="J12" s="1054"/>
      <c r="K12" s="1054"/>
      <c r="L12" s="1054"/>
      <c r="M12" s="1054"/>
      <c r="N12" s="1054"/>
    </row>
    <row r="13" spans="1:14" ht="7.2" customHeight="1">
      <c r="A13" s="1057"/>
      <c r="B13" s="1054"/>
      <c r="C13" s="1054"/>
      <c r="D13" s="1054"/>
      <c r="E13" s="1054"/>
      <c r="F13" s="1054"/>
      <c r="G13" s="1054"/>
      <c r="H13" s="1054"/>
      <c r="I13" s="1054"/>
      <c r="J13" s="1054"/>
      <c r="K13" s="1054"/>
      <c r="L13" s="1054"/>
      <c r="M13" s="1054"/>
      <c r="N13" s="1054"/>
    </row>
    <row r="14" spans="1:14" ht="29.4" customHeight="1">
      <c r="A14" s="68">
        <v>4</v>
      </c>
      <c r="B14" s="1060" t="s">
        <v>100</v>
      </c>
      <c r="C14" s="1061"/>
      <c r="D14" s="1061"/>
      <c r="E14" s="1061"/>
      <c r="F14" s="1061"/>
      <c r="G14" s="1062"/>
      <c r="H14" s="1063" t="s">
        <v>270</v>
      </c>
      <c r="I14" s="1061"/>
      <c r="J14" s="1061"/>
      <c r="K14" s="1061"/>
      <c r="L14" s="1061"/>
      <c r="M14" s="1061"/>
      <c r="N14" s="1062"/>
    </row>
    <row r="15" spans="1:14">
      <c r="A15" s="1057">
        <v>5</v>
      </c>
      <c r="B15" s="1054" t="s">
        <v>84</v>
      </c>
      <c r="C15" s="1054"/>
      <c r="D15" s="1054"/>
      <c r="E15" s="1054"/>
      <c r="F15" s="1054"/>
      <c r="G15" s="1054"/>
      <c r="H15" s="1059" t="s">
        <v>271</v>
      </c>
      <c r="I15" s="1054"/>
      <c r="J15" s="1054"/>
      <c r="K15" s="1054"/>
      <c r="L15" s="1054"/>
      <c r="M15" s="1054"/>
      <c r="N15" s="1054"/>
    </row>
    <row r="16" spans="1:14" ht="10.95" customHeight="1">
      <c r="A16" s="1057"/>
      <c r="B16" s="1054"/>
      <c r="C16" s="1054"/>
      <c r="D16" s="1054"/>
      <c r="E16" s="1054"/>
      <c r="F16" s="1054"/>
      <c r="G16" s="1054"/>
      <c r="H16" s="1054"/>
      <c r="I16" s="1054"/>
      <c r="J16" s="1054"/>
      <c r="K16" s="1054"/>
      <c r="L16" s="1054"/>
      <c r="M16" s="1054"/>
      <c r="N16" s="1054"/>
    </row>
    <row r="17" spans="1:14">
      <c r="A17" s="1057"/>
      <c r="B17" s="1054"/>
      <c r="C17" s="1054"/>
      <c r="D17" s="1054"/>
      <c r="E17" s="1054"/>
      <c r="F17" s="1054"/>
      <c r="G17" s="1054"/>
      <c r="H17" s="1054"/>
      <c r="I17" s="1054"/>
      <c r="J17" s="1054"/>
      <c r="K17" s="1054"/>
      <c r="L17" s="1054"/>
      <c r="M17" s="1054"/>
      <c r="N17" s="1054"/>
    </row>
    <row r="18" spans="1:14" ht="8.4" customHeight="1">
      <c r="A18" s="1057"/>
      <c r="B18" s="1054"/>
      <c r="C18" s="1054"/>
      <c r="D18" s="1054"/>
      <c r="E18" s="1054"/>
      <c r="F18" s="1054"/>
      <c r="G18" s="1054"/>
      <c r="H18" s="1054"/>
      <c r="I18" s="1054"/>
      <c r="J18" s="1054"/>
      <c r="K18" s="1054"/>
      <c r="L18" s="1054"/>
      <c r="M18" s="1054"/>
      <c r="N18" s="1054"/>
    </row>
    <row r="19" spans="1:14">
      <c r="A19" s="1057">
        <v>6</v>
      </c>
      <c r="B19" s="1054" t="s">
        <v>85</v>
      </c>
      <c r="C19" s="1054"/>
      <c r="D19" s="1054"/>
      <c r="E19" s="1054"/>
      <c r="F19" s="1054"/>
      <c r="G19" s="1054"/>
      <c r="H19" s="1059" t="s">
        <v>101</v>
      </c>
      <c r="I19" s="1054"/>
      <c r="J19" s="1054"/>
      <c r="K19" s="1054"/>
      <c r="L19" s="1054"/>
      <c r="M19" s="1054"/>
      <c r="N19" s="1054"/>
    </row>
    <row r="20" spans="1:14" ht="39.6" customHeight="1">
      <c r="A20" s="1057"/>
      <c r="B20" s="1054"/>
      <c r="C20" s="1054"/>
      <c r="D20" s="1054"/>
      <c r="E20" s="1054"/>
      <c r="F20" s="1054"/>
      <c r="G20" s="1054"/>
      <c r="H20" s="1054"/>
      <c r="I20" s="1054"/>
      <c r="J20" s="1054"/>
      <c r="K20" s="1054"/>
      <c r="L20" s="1054"/>
      <c r="M20" s="1054"/>
      <c r="N20" s="1054"/>
    </row>
    <row r="21" spans="1:14" ht="8.4" customHeight="1">
      <c r="A21" s="1057"/>
      <c r="B21" s="1054"/>
      <c r="C21" s="1054"/>
      <c r="D21" s="1054"/>
      <c r="E21" s="1054"/>
      <c r="F21" s="1054"/>
      <c r="G21" s="1054"/>
      <c r="H21" s="1054"/>
      <c r="I21" s="1054"/>
      <c r="J21" s="1054"/>
      <c r="K21" s="1054"/>
      <c r="L21" s="1054"/>
      <c r="M21" s="1054"/>
      <c r="N21" s="1054"/>
    </row>
    <row r="22" spans="1:14" ht="12.6" customHeight="1">
      <c r="A22" s="1057"/>
      <c r="B22" s="1054"/>
      <c r="C22" s="1054"/>
      <c r="D22" s="1054"/>
      <c r="E22" s="1054"/>
      <c r="F22" s="1054"/>
      <c r="G22" s="1054"/>
      <c r="H22" s="1054"/>
      <c r="I22" s="1054"/>
      <c r="J22" s="1054"/>
      <c r="K22" s="1054"/>
      <c r="L22" s="1054"/>
      <c r="M22" s="1054"/>
      <c r="N22" s="1054"/>
    </row>
    <row r="23" spans="1:14" ht="15" customHeight="1">
      <c r="A23" s="1057"/>
      <c r="B23" s="1054"/>
      <c r="C23" s="1054"/>
      <c r="D23" s="1054"/>
      <c r="E23" s="1054"/>
      <c r="F23" s="1054"/>
      <c r="G23" s="1054"/>
      <c r="H23" s="1054"/>
      <c r="I23" s="1054"/>
      <c r="J23" s="1054"/>
      <c r="K23" s="1054"/>
      <c r="L23" s="1054"/>
      <c r="M23" s="1054"/>
      <c r="N23" s="1054"/>
    </row>
    <row r="24" spans="1:14" ht="38.4" customHeight="1">
      <c r="A24" s="1057">
        <v>7</v>
      </c>
      <c r="B24" s="1064" t="s">
        <v>86</v>
      </c>
      <c r="C24" s="1064"/>
      <c r="D24" s="1064"/>
      <c r="E24" s="1064"/>
      <c r="F24" s="1064"/>
      <c r="G24" s="1064"/>
      <c r="H24" s="1065" t="s">
        <v>272</v>
      </c>
      <c r="I24" s="1064"/>
      <c r="J24" s="1064"/>
      <c r="K24" s="1064"/>
      <c r="L24" s="1064"/>
      <c r="M24" s="1064"/>
      <c r="N24" s="1064"/>
    </row>
    <row r="25" spans="1:14" ht="38.4" customHeight="1">
      <c r="A25" s="1057"/>
      <c r="B25" s="1064"/>
      <c r="C25" s="1064"/>
      <c r="D25" s="1064"/>
      <c r="E25" s="1064"/>
      <c r="F25" s="1064"/>
      <c r="G25" s="1064"/>
      <c r="H25" s="1064"/>
      <c r="I25" s="1064"/>
      <c r="J25" s="1064"/>
      <c r="K25" s="1064"/>
      <c r="L25" s="1064"/>
      <c r="M25" s="1064"/>
      <c r="N25" s="1064"/>
    </row>
    <row r="26" spans="1:14" ht="38.4" customHeight="1">
      <c r="A26" s="1057"/>
      <c r="B26" s="1064"/>
      <c r="C26" s="1064"/>
      <c r="D26" s="1064"/>
      <c r="E26" s="1064"/>
      <c r="F26" s="1064"/>
      <c r="G26" s="1064"/>
      <c r="H26" s="1064"/>
      <c r="I26" s="1064"/>
      <c r="J26" s="1064"/>
      <c r="K26" s="1064"/>
      <c r="L26" s="1064"/>
      <c r="M26" s="1064"/>
      <c r="N26" s="1064"/>
    </row>
    <row r="27" spans="1:14" ht="25.95" customHeight="1">
      <c r="A27" s="1057"/>
      <c r="B27" s="1064"/>
      <c r="C27" s="1064"/>
      <c r="D27" s="1064"/>
      <c r="E27" s="1064"/>
      <c r="F27" s="1064"/>
      <c r="G27" s="1064"/>
      <c r="H27" s="1064"/>
      <c r="I27" s="1064"/>
      <c r="J27" s="1064"/>
      <c r="K27" s="1064"/>
      <c r="L27" s="1064"/>
      <c r="M27" s="1064"/>
      <c r="N27" s="1064"/>
    </row>
    <row r="28" spans="1:14" ht="39" customHeight="1">
      <c r="A28" s="1057"/>
      <c r="B28" s="1064"/>
      <c r="C28" s="1064"/>
      <c r="D28" s="1064"/>
      <c r="E28" s="1064"/>
      <c r="F28" s="1064"/>
      <c r="G28" s="1064"/>
      <c r="H28" s="1064"/>
      <c r="I28" s="1064"/>
      <c r="J28" s="1064"/>
      <c r="K28" s="1064"/>
      <c r="L28" s="1064"/>
      <c r="M28" s="1064"/>
      <c r="N28" s="1064"/>
    </row>
    <row r="29" spans="1:14">
      <c r="A29" s="1057">
        <v>8</v>
      </c>
      <c r="B29" s="1065" t="s">
        <v>87</v>
      </c>
      <c r="C29" s="1065"/>
      <c r="D29" s="1065"/>
      <c r="E29" s="1065"/>
      <c r="F29" s="1065"/>
      <c r="G29" s="1065"/>
      <c r="H29" s="1065" t="s">
        <v>102</v>
      </c>
      <c r="I29" s="1064"/>
      <c r="J29" s="1064"/>
      <c r="K29" s="1064"/>
      <c r="L29" s="1064"/>
      <c r="M29" s="1064"/>
      <c r="N29" s="1064"/>
    </row>
    <row r="30" spans="1:14" ht="20.399999999999999" customHeight="1">
      <c r="A30" s="1057"/>
      <c r="B30" s="1065"/>
      <c r="C30" s="1065"/>
      <c r="D30" s="1065"/>
      <c r="E30" s="1065"/>
      <c r="F30" s="1065"/>
      <c r="G30" s="1065"/>
      <c r="H30" s="1064"/>
      <c r="I30" s="1064"/>
      <c r="J30" s="1064"/>
      <c r="K30" s="1064"/>
      <c r="L30" s="1064"/>
      <c r="M30" s="1064"/>
      <c r="N30" s="1064"/>
    </row>
    <row r="31" spans="1:14" ht="20.399999999999999" customHeight="1">
      <c r="A31" s="1057"/>
      <c r="B31" s="1065"/>
      <c r="C31" s="1065"/>
      <c r="D31" s="1065"/>
      <c r="E31" s="1065"/>
      <c r="F31" s="1065"/>
      <c r="G31" s="1065"/>
      <c r="H31" s="1064"/>
      <c r="I31" s="1064"/>
      <c r="J31" s="1064"/>
      <c r="K31" s="1064"/>
      <c r="L31" s="1064"/>
      <c r="M31" s="1064"/>
      <c r="N31" s="1064"/>
    </row>
    <row r="32" spans="1:14" ht="31.95" customHeight="1">
      <c r="A32" s="1057"/>
      <c r="B32" s="1065"/>
      <c r="C32" s="1065"/>
      <c r="D32" s="1065"/>
      <c r="E32" s="1065"/>
      <c r="F32" s="1065"/>
      <c r="G32" s="1065"/>
      <c r="H32" s="1064"/>
      <c r="I32" s="1064"/>
      <c r="J32" s="1064"/>
      <c r="K32" s="1064"/>
      <c r="L32" s="1064"/>
      <c r="M32" s="1064"/>
      <c r="N32" s="1064"/>
    </row>
    <row r="33" spans="1:14" ht="5.4" customHeight="1">
      <c r="A33" s="1057"/>
      <c r="B33" s="1065"/>
      <c r="C33" s="1065"/>
      <c r="D33" s="1065"/>
      <c r="E33" s="1065"/>
      <c r="F33" s="1065"/>
      <c r="G33" s="1065"/>
      <c r="H33" s="1064"/>
      <c r="I33" s="1064"/>
      <c r="J33" s="1064"/>
      <c r="K33" s="1064"/>
      <c r="L33" s="1064"/>
      <c r="M33" s="1064"/>
      <c r="N33" s="1064"/>
    </row>
    <row r="34" spans="1:14">
      <c r="A34" s="1057">
        <v>9</v>
      </c>
      <c r="B34" s="1064" t="s">
        <v>273</v>
      </c>
      <c r="C34" s="1064"/>
      <c r="D34" s="1064"/>
      <c r="E34" s="1064"/>
      <c r="F34" s="1064"/>
      <c r="G34" s="1064"/>
      <c r="H34" s="1065" t="s">
        <v>103</v>
      </c>
      <c r="I34" s="1064"/>
      <c r="J34" s="1064"/>
      <c r="K34" s="1064"/>
      <c r="L34" s="1064"/>
      <c r="M34" s="1064"/>
      <c r="N34" s="1064"/>
    </row>
    <row r="35" spans="1:14" ht="4.95" customHeight="1">
      <c r="A35" s="1057"/>
      <c r="B35" s="1064"/>
      <c r="C35" s="1064"/>
      <c r="D35" s="1064"/>
      <c r="E35" s="1064"/>
      <c r="F35" s="1064"/>
      <c r="G35" s="1064"/>
      <c r="H35" s="1064"/>
      <c r="I35" s="1064"/>
      <c r="J35" s="1064"/>
      <c r="K35" s="1064"/>
      <c r="L35" s="1064"/>
      <c r="M35" s="1064"/>
      <c r="N35" s="1064"/>
    </row>
    <row r="36" spans="1:14" ht="10.199999999999999" customHeight="1">
      <c r="A36" s="1057"/>
      <c r="B36" s="1064"/>
      <c r="C36" s="1064"/>
      <c r="D36" s="1064"/>
      <c r="E36" s="1064"/>
      <c r="F36" s="1064"/>
      <c r="G36" s="1064"/>
      <c r="H36" s="1064"/>
      <c r="I36" s="1064"/>
      <c r="J36" s="1064"/>
      <c r="K36" s="1064"/>
      <c r="L36" s="1064"/>
      <c r="M36" s="1064"/>
      <c r="N36" s="1064"/>
    </row>
    <row r="37" spans="1:14" ht="12" customHeight="1">
      <c r="A37" s="1057"/>
      <c r="B37" s="1064"/>
      <c r="C37" s="1064"/>
      <c r="D37" s="1064"/>
      <c r="E37" s="1064"/>
      <c r="F37" s="1064"/>
      <c r="G37" s="1064"/>
      <c r="H37" s="1064"/>
      <c r="I37" s="1064"/>
      <c r="J37" s="1064"/>
      <c r="K37" s="1064"/>
      <c r="L37" s="1064"/>
      <c r="M37" s="1064"/>
      <c r="N37" s="1064"/>
    </row>
    <row r="38" spans="1:14" ht="7.2" customHeight="1">
      <c r="A38" s="1057"/>
      <c r="B38" s="1064"/>
      <c r="C38" s="1064"/>
      <c r="D38" s="1064"/>
      <c r="E38" s="1064"/>
      <c r="F38" s="1064"/>
      <c r="G38" s="1064"/>
      <c r="H38" s="1064"/>
      <c r="I38" s="1064"/>
      <c r="J38" s="1064"/>
      <c r="K38" s="1064"/>
      <c r="L38" s="1064"/>
      <c r="M38" s="1064"/>
      <c r="N38" s="1064"/>
    </row>
    <row r="39" spans="1:14" ht="91.2" customHeight="1">
      <c r="A39" s="1066" t="s">
        <v>79</v>
      </c>
      <c r="B39" s="1067" t="s">
        <v>88</v>
      </c>
      <c r="C39" s="1068"/>
      <c r="D39" s="1068"/>
      <c r="E39" s="1068"/>
      <c r="F39" s="1068"/>
      <c r="G39" s="1068"/>
      <c r="H39" s="1068"/>
      <c r="I39" s="1068"/>
      <c r="J39" s="1068"/>
      <c r="K39" s="1068"/>
      <c r="L39" s="1068"/>
      <c r="M39" s="1068"/>
      <c r="N39" s="1068"/>
    </row>
    <row r="40" spans="1:14" ht="14.4" customHeight="1">
      <c r="A40" s="1066"/>
      <c r="B40" s="1069" t="s">
        <v>274</v>
      </c>
      <c r="C40" s="1070"/>
      <c r="D40" s="1070"/>
      <c r="E40" s="1070"/>
      <c r="F40" s="1070"/>
      <c r="G40" s="1070"/>
      <c r="H40" s="1070"/>
      <c r="I40" s="1070"/>
      <c r="J40" s="1070"/>
      <c r="K40" s="1070"/>
      <c r="L40" s="1070"/>
      <c r="M40" s="1070"/>
      <c r="N40" s="1071"/>
    </row>
    <row r="41" spans="1:14">
      <c r="A41" s="1066"/>
      <c r="B41" s="1072"/>
      <c r="C41" s="1073"/>
      <c r="D41" s="1073"/>
      <c r="E41" s="1073"/>
      <c r="F41" s="1073"/>
      <c r="G41" s="1073"/>
      <c r="H41" s="1073"/>
      <c r="I41" s="1073"/>
      <c r="J41" s="1073"/>
      <c r="K41" s="1073"/>
      <c r="L41" s="1073"/>
      <c r="M41" s="1073"/>
      <c r="N41" s="1074"/>
    </row>
    <row r="42" spans="1:14" ht="16.95" customHeight="1">
      <c r="A42" s="1066"/>
      <c r="B42" s="1075"/>
      <c r="C42" s="1076"/>
      <c r="D42" s="1076"/>
      <c r="E42" s="1076"/>
      <c r="F42" s="1076"/>
      <c r="G42" s="1076"/>
      <c r="H42" s="1076"/>
      <c r="I42" s="1076"/>
      <c r="J42" s="1076"/>
      <c r="K42" s="1076"/>
      <c r="L42" s="1076"/>
      <c r="M42" s="1076"/>
      <c r="N42" s="1077"/>
    </row>
    <row r="43" spans="1:14">
      <c r="A43" s="1066"/>
      <c r="B43" s="1072" t="s">
        <v>104</v>
      </c>
      <c r="C43" s="1078"/>
      <c r="D43" s="1078"/>
      <c r="E43" s="1078"/>
      <c r="F43" s="1078"/>
      <c r="G43" s="1078"/>
      <c r="H43" s="1078"/>
      <c r="I43" s="1078"/>
      <c r="J43" s="1078"/>
      <c r="K43" s="1078"/>
      <c r="L43" s="1078"/>
      <c r="M43" s="1078"/>
      <c r="N43" s="1079"/>
    </row>
    <row r="44" spans="1:14" ht="21" customHeight="1">
      <c r="A44" s="1066"/>
      <c r="B44" s="1080"/>
      <c r="C44" s="1078"/>
      <c r="D44" s="1078"/>
      <c r="E44" s="1078"/>
      <c r="F44" s="1078"/>
      <c r="G44" s="1078"/>
      <c r="H44" s="1078"/>
      <c r="I44" s="1078"/>
      <c r="J44" s="1078"/>
      <c r="K44" s="1078"/>
      <c r="L44" s="1078"/>
      <c r="M44" s="1078"/>
      <c r="N44" s="1079"/>
    </row>
    <row r="45" spans="1:14" ht="10.199999999999999" customHeight="1">
      <c r="A45" s="1066"/>
      <c r="B45" s="1081"/>
      <c r="C45" s="1082"/>
      <c r="D45" s="1082"/>
      <c r="E45" s="1082"/>
      <c r="F45" s="1082"/>
      <c r="G45" s="1082"/>
      <c r="H45" s="1082"/>
      <c r="I45" s="1082"/>
      <c r="J45" s="1082"/>
      <c r="K45" s="1082"/>
      <c r="L45" s="1082"/>
      <c r="M45" s="1082"/>
      <c r="N45" s="1083"/>
    </row>
  </sheetData>
  <sheetProtection algorithmName="SHA-512" hashValue="RvlspIQHCJVCx5NlFBWL5pgHN1cpeG2mS3HZF5XXVJJUu2I4VkLfv+Q9MV8fbNyXc/mvbBxhehOfyu7egow7vg==" saltValue="+ofc9V9jI7KKky8aCcGgyQ==" spinCount="100000" sheet="1" objects="1" scenarios="1" selectLockedCells="1" selectUnlockedCells="1"/>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●収支予算書(記入例)</vt:lpstr>
      <vt:lpstr>①収支予算書(原本) </vt:lpstr>
      <vt:lpstr>②収支報告書</vt:lpstr>
      <vt:lpstr>③支出明細書</vt:lpstr>
      <vt:lpstr>④活動報告書</vt:lpstr>
      <vt:lpstr>支出明細集計_リスト</vt:lpstr>
      <vt:lpstr>●活動報告書 (記入例)</vt:lpstr>
      <vt:lpstr>⑤2024【A事業】HBA対象経費基準</vt:lpstr>
      <vt:lpstr>【JBA】証拠書類（注意点）</vt:lpstr>
      <vt:lpstr>'●活動報告書 (記入例)'!Print_Area</vt:lpstr>
      <vt:lpstr>'●収支予算書(記入例)'!Print_Area</vt:lpstr>
      <vt:lpstr>'①収支予算書(原本) '!Print_Area</vt:lpstr>
      <vt:lpstr>②収支報告書!Print_Area</vt:lpstr>
      <vt:lpstr>③支出明細書!Print_Area</vt:lpstr>
      <vt:lpstr>④活動報告書!Print_Area</vt:lpstr>
      <vt:lpstr>⑤2024【A事業】HBA対象経費基準!Print_Area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バスケットボール協会 北海道</cp:lastModifiedBy>
  <cp:lastPrinted>2024-01-28T14:36:46Z</cp:lastPrinted>
  <dcterms:created xsi:type="dcterms:W3CDTF">2017-03-22T11:28:31Z</dcterms:created>
  <dcterms:modified xsi:type="dcterms:W3CDTF">2024-09-13T02:30:22Z</dcterms:modified>
</cp:coreProperties>
</file>