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北海道バスケットボール協会\Desktop\2025予算\地区\2025予算書様式\事業予算書報告書\"/>
    </mc:Choice>
  </mc:AlternateContent>
  <xr:revisionPtr revIDLastSave="0" documentId="13_ncr:1_{161E119D-43B8-42DE-9291-13EE2FF0EB82}" xr6:coauthVersionLast="47" xr6:coauthVersionMax="47" xr10:uidLastSave="{00000000-0000-0000-0000-000000000000}"/>
  <bookViews>
    <workbookView xWindow="3036" yWindow="744" windowWidth="17268" windowHeight="11172" tabRatio="785" xr2:uid="{A5EBA587-DBED-49AC-A028-58BD5C68B118}"/>
  </bookViews>
  <sheets>
    <sheet name="例　①収支予算書　基盤強化推進費" sheetId="17" r:id="rId1"/>
    <sheet name="例　②収支報告書" sheetId="1" r:id="rId2"/>
    <sheet name="例　③支出明細書" sheetId="2" r:id="rId3"/>
    <sheet name="例　④活動報告書" sheetId="6" r:id="rId4"/>
    <sheet name="支出明細集計_リスト" sheetId="12" state="hidden" r:id="rId5"/>
    <sheet name="例　①収支予算書　基盤強化推進費（左側A4縦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'例　①収支予算書　基盤強化推進費'!$A$5:$AD$19</definedName>
    <definedName name="_xlnm._FilterDatabase" localSheetId="5" hidden="1">'例　①収支予算書　基盤強化推進費（左側A4縦印刷用）'!$A$5:$AD$19</definedName>
    <definedName name="_xlnm.Print_Area" localSheetId="6">'(別紙1) 2025年度対象経費基準【基盤強化推進費・事業】'!$A$1:$AW$7</definedName>
    <definedName name="_xlnm.Print_Area" localSheetId="0">'例　①収支予算書　基盤強化推進費'!$A$1:$BD$74</definedName>
    <definedName name="_xlnm.Print_Area" localSheetId="5">'例　①収支予算書　基盤強化推進費（左側A4縦印刷用）'!$A$1:$AD$71</definedName>
    <definedName name="_xlnm.Print_Area" localSheetId="1">'例　②収支報告書'!$A$1:$AD$50</definedName>
    <definedName name="_xlnm.Print_Area" localSheetId="2">'例　③支出明細書'!$A$1:$H$66</definedName>
    <definedName name="_xlnm.Print_Area" localSheetId="3">'例　④活動報告書'!$A$1:$V$78</definedName>
    <definedName name="Z_C3470CC4_D0F0_4B7F_8446_B235CFA777F2_.wvu.Cols" localSheetId="2" hidden="1">支出明細集計_リスト!$G:$G</definedName>
    <definedName name="Z_C3470CC4_D0F0_4B7F_8446_B235CFA777F2_.wvu.PrintArea" localSheetId="1" hidden="1">'例　②収支報告書'!$A$1:$AD$52</definedName>
    <definedName name="Z_C3470CC4_D0F0_4B7F_8446_B235CFA777F2_.wvu.PrintArea" localSheetId="2" hidden="1">'例　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58" i="21" l="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J7" i="2"/>
  <c r="I8" i="2"/>
  <c r="J8" i="2"/>
  <c r="T8" i="2"/>
  <c r="I9" i="2"/>
  <c r="U12" i="2" s="1"/>
  <c r="J9" i="2"/>
  <c r="V12" i="2" s="1"/>
  <c r="I10" i="2"/>
  <c r="J10" i="2"/>
  <c r="T10" i="2"/>
  <c r="I11" i="2"/>
  <c r="J11" i="2"/>
  <c r="I12" i="2"/>
  <c r="U16" i="2" s="1"/>
  <c r="J12" i="2"/>
  <c r="V16" i="2" s="1"/>
  <c r="T12" i="2"/>
  <c r="I13" i="2"/>
  <c r="J13" i="2"/>
  <c r="T13" i="2"/>
  <c r="I14" i="2"/>
  <c r="U19" i="2" s="1"/>
  <c r="J14" i="2"/>
  <c r="V19" i="2" s="1"/>
  <c r="T14" i="2"/>
  <c r="I15" i="2"/>
  <c r="J15" i="2"/>
  <c r="I16" i="2"/>
  <c r="J16" i="2"/>
  <c r="T16" i="2"/>
  <c r="I17" i="2"/>
  <c r="J17" i="2"/>
  <c r="T17" i="2"/>
  <c r="I18" i="2"/>
  <c r="J18" i="2"/>
  <c r="T18" i="2"/>
  <c r="I19" i="2"/>
  <c r="J19" i="2"/>
  <c r="T19" i="2"/>
  <c r="AH41" i="17"/>
  <c r="AH41" i="21" s="1"/>
  <c r="L3" i="17"/>
  <c r="D10" i="17"/>
  <c r="I64" i="2"/>
  <c r="AL29" i="1"/>
  <c r="AL28" i="1"/>
  <c r="AL27" i="1"/>
  <c r="AL26" i="1"/>
  <c r="AJ29" i="1"/>
  <c r="AM29" i="1" s="1"/>
  <c r="AJ28" i="1"/>
  <c r="AM28" i="1" s="1"/>
  <c r="AJ27" i="1"/>
  <c r="AM27" i="1" s="1"/>
  <c r="AJ26" i="1"/>
  <c r="AM26" i="1" s="1"/>
  <c r="V10" i="2" l="1"/>
  <c r="U10" i="2"/>
  <c r="AF61" i="21"/>
  <c r="AF62" i="21"/>
  <c r="AF63" i="21"/>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L56" i="21"/>
  <c r="K66" i="17"/>
  <c r="K66" i="21" s="1"/>
  <c r="Q66" i="21"/>
  <c r="D29" i="1"/>
  <c r="D34" i="21"/>
  <c r="K67" i="17"/>
  <c r="K67" i="21" s="1"/>
  <c r="K64" i="17"/>
  <c r="K64" i="21" s="1"/>
  <c r="AH73" i="17"/>
  <c r="AM73" i="17"/>
  <c r="D23" i="1"/>
  <c r="G15" i="6"/>
  <c r="AH65" i="21" l="1"/>
  <c r="AH73" i="2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65" i="2"/>
  <c r="J64" i="2"/>
  <c r="J63" i="2"/>
  <c r="J31" i="2"/>
  <c r="V13" i="2" s="1"/>
  <c r="I31" i="2"/>
  <c r="U13" i="2" s="1"/>
  <c r="J30" i="2"/>
  <c r="V8" i="2" s="1"/>
  <c r="I30" i="2"/>
  <c r="U8" i="2" s="1"/>
  <c r="J29" i="2"/>
  <c r="I29" i="2"/>
  <c r="J28" i="2"/>
  <c r="I28" i="2"/>
  <c r="J27" i="2"/>
  <c r="I27" i="2"/>
  <c r="J26" i="2"/>
  <c r="I26" i="2"/>
  <c r="J25" i="2"/>
  <c r="I25" i="2"/>
  <c r="J24" i="2"/>
  <c r="I24" i="2"/>
  <c r="J23" i="2"/>
  <c r="I23" i="2"/>
  <c r="J22" i="2"/>
  <c r="V14" i="2" s="1"/>
  <c r="I22" i="2"/>
  <c r="U14" i="2" s="1"/>
  <c r="J21" i="2"/>
  <c r="I21" i="2"/>
  <c r="J20" i="2"/>
  <c r="I20" i="2"/>
  <c r="V6" i="2" l="1"/>
  <c r="U18" i="2"/>
  <c r="U17" i="2"/>
  <c r="V18" i="2"/>
  <c r="V17" i="2"/>
  <c r="U6" i="2"/>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CFB4FE09-DB77-4B7E-BD81-EA50F43E9F54}">
      <text>
        <r>
          <rPr>
            <b/>
            <sz val="9"/>
            <color indexed="81"/>
            <rFont val="MS P ゴシック"/>
            <family val="3"/>
            <charset val="128"/>
          </rPr>
          <t>大会日毎のコート数は、こちらの欄に記載してください。
例：大会1日目　○コート（面数）
　　大会2日目　○コート（面数）</t>
        </r>
      </text>
    </comment>
    <comment ref="G45" authorId="0" shapeId="0" xr:uid="{DC7F8A86-0543-4D94-8DA5-D4377BB145B5}">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<sst xmlns="http://schemas.openxmlformats.org/spreadsheetml/2006/main" count="1116" uniqueCount="571">
  <si>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</si>
  <si>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</si>
  <si>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</si>
  <si>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</si>
  <si>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</si>
  <si>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</si>
  <si>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</si>
  <si>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</si>
  <si>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</si>
  <si>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</si>
  <si>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</si>
  <si>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</si>
  <si>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</si>
  <si>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</si>
  <si>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</si>
  <si>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</si>
  <si>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</si>
  <si>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</si>
  <si>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</si>
  <si>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</si>
  <si>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</si>
  <si>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</si>
  <si>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</si>
  <si>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</si>
  <si>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</si>
  <si>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</si>
  <si>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</si>
  <si>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</si>
  <si>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</si>
  <si>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</si>
  <si>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</si>
  <si>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</si>
  <si>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</si>
  <si>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</si>
  <si>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</si>
  <si>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</si>
  <si>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</si>
  <si>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</si>
  <si>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</si>
  <si>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</si>
  <si>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</si>
  <si>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</si>
  <si>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</si>
  <si>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</si>
  <si>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</si>
  <si>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</si>
  <si>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</si>
  <si>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</si>
  <si>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</si>
  <si>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</si>
  <si>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</si>
  <si>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</si>
  <si>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</si>
  <si>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</si>
  <si>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</si>
  <si>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</si>
  <si>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</si>
  <si>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</si>
  <si>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</si>
  <si>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</si>
  <si>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</si>
  <si>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</si>
  <si>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</si>
  <si>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</si>
  <si>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</si>
  <si>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</si>
  <si>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</si>
  <si>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</si>
  <si>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</si>
  <si>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</si>
  <si>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</si>
  <si>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</si>
  <si>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</si>
  <si>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</si>
  <si>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</si>
  <si>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</si>
  <si>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</si>
  <si>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</si>
  <si>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</si>
  <si>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</si>
  <si>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</si>
  <si>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</si>
  <si>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</si>
  <si>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</si>
  <si>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</si>
  <si>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</si>
  <si>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</si>
  <si>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</si>
  <si>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</si>
  <si>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</si>
  <si>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</si>
  <si>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</si>
  <si>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</si>
  <si>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</si>
  <si>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</si>
  <si>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</si>
  <si>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</si>
  <si>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</si>
  <si>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</si>
  <si>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</si>
  <si>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</si>
  <si>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</si>
  <si>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</si>
  <si>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</si>
  <si>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</si>
  <si>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</si>
  <si>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</si>
  <si>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</si>
  <si>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</si>
  <si>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</si>
  <si>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</si>
  <si>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</si>
  <si>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</si>
  <si>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</si>
  <si>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</si>
  <si>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</si>
  <si>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</si>
  <si>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</si>
  <si>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</si>
  <si>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</si>
  <si>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</si>
  <si>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</si>
  <si>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</si>
  <si>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</si>
  <si>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</si>
  <si>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</si>
  <si>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</si>
  <si>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</si>
  <si>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</si>
  <si>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</si>
  <si>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</si>
  <si>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</si>
  <si>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</si>
  <si>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</si>
  <si>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</si>
  <si>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</si>
  <si>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</si>
  <si>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</si>
  <si>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</si>
  <si>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</si>
  <si>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</si>
  <si>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</si>
  <si>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</si>
  <si>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</si>
  <si>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</si>
  <si>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</si>
  <si>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</si>
  <si>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</si>
  <si>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</si>
  <si>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</si>
  <si>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</si>
  <si>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</si>
  <si>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</si>
  <si>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</si>
  <si>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</si>
  <si>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</si>
  <si>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</si>
  <si>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</si>
  <si>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</si>
  <si>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</si>
  <si>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</si>
  <si>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</si>
  <si>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</si>
  <si>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</si>
  <si>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</si>
  <si>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</si>
  <si>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</si>
  <si>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</si>
  <si>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</si>
  <si>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</si>
  <si>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</si>
  <si>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</si>
  <si>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</si>
  <si>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</si>
  <si>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</si>
  <si>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</si>
  <si>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</si>
  <si>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</si>
  <si>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</si>
  <si>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</si>
  <si>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</si>
  <si>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</si>
  <si>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</si>
  <si>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</si>
  <si>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</si>
  <si>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</si>
  <si>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</si>
  <si>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</si>
  <si>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</si>
  <si>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</si>
  <si>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</si>
  <si>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</si>
  <si>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</si>
  <si>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</si>
  <si>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</si>
  <si>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</si>
  <si>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</si>
  <si>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</si>
  <si>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</si>
  <si>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</si>
  <si>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</si>
  <si>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</si>
  <si>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</si>
  <si>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</si>
  <si>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</si>
  <si>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</si>
  <si>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</si>
  <si>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</si>
  <si>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</si>
  <si>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</si>
  <si>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</si>
  <si>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</si>
  <si>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</si>
  <si>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</si>
  <si>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</si>
  <si>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</si>
  <si>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</si>
  <si>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</si>
  <si>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</si>
  <si>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</si>
  <si>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</si>
  <si>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</si>
  <si>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</si>
  <si>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</si>
  <si>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</si>
  <si>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</si>
  <si>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</si>
  <si>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</si>
  <si>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</si>
  <si>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</si>
  <si>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</si>
  <si>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</si>
  <si>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</si>
  <si>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</si>
  <si>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</si>
  <si>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</si>
  <si>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</si>
  <si>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</si>
  <si>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</si>
  <si>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</si>
  <si>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</si>
  <si>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</si>
  <si>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</si>
  <si>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</si>
  <si>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</si>
  <si>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</si>
  <si>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</si>
  <si>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</si>
  <si>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</si>
  <si>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</si>
  <si>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</si>
  <si>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</si>
  <si>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</si>
  <si>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</si>
  <si>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</si>
  <si>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</si>
  <si>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</si>
  <si>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</si>
  <si>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</si>
  <si>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</si>
  <si>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</si>
  <si>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</si>
  <si>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</si>
  <si>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</si>
  <si>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</si>
  <si>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</si>
  <si>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</si>
  <si>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</si>
  <si>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</si>
  <si>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</si>
  <si>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</si>
  <si>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</si>
  <si>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</si>
  <si>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</si>
  <si>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</si>
  <si>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</si>
  <si>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</si>
  <si>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</si>
  <si>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</si>
  <si>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</si>
  <si>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</si>
  <si>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</si>
  <si>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</si>
  <si>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</si>
  <si>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</si>
  <si>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</si>
  <si>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</si>
  <si>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</si>
  <si>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</si>
  <si>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</si>
  <si>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</si>
  <si>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</si>
  <si>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</si>
  <si>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</si>
  <si>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</si>
  <si>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</si>
  <si>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</si>
  <si>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</si>
  <si>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</si>
  <si>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</si>
  <si>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</si>
  <si>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</si>
  <si>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</si>
  <si>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</si>
  <si>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</si>
  <si>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</si>
  <si>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</si>
  <si>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</si>
  <si>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</si>
  <si>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</si>
  <si>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</si>
  <si>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</si>
  <si>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</si>
  <si>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</si>
  <si>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</si>
  <si>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</si>
  <si>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</si>
  <si>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</si>
  <si>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</si>
  <si>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</si>
  <si>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</si>
  <si>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</si>
  <si>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</si>
  <si>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</si>
  <si>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</si>
  <si>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</si>
  <si>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</si>
  <si>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</si>
  <si>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</si>
  <si>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</si>
  <si>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</si>
  <si>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</si>
  <si>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</si>
  <si>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</si>
  <si>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弁当代</t>
    <rPh sb="0" eb="2">
      <t>ベントウ</t>
    </rPh>
    <rPh sb="2" eb="3">
      <t>ダイ</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</si>
  <si>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</si>
  <si>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</si>
  <si>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</si>
  <si>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</si>
  <si>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</si>
  <si>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</si>
  <si>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</si>
  <si>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</si>
  <si>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</si>
  <si>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</si>
  <si>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</si>
  <si>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</si>
  <si>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</si>
  <si>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</si>
  <si>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</si>
  <si>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</si>
  <si>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</si>
  <si>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</si>
  <si>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</si>
  <si>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</si>
  <si>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</si>
  <si>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</si>
  <si>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</si>
  <si>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</si>
  <si>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</si>
  <si>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</si>
  <si>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</si>
  <si>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</si>
  <si>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</si>
  <si>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</si>
  <si>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</si>
  <si>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</si>
  <si>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</si>
  <si>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</si>
  <si>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</si>
  <si>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</si>
  <si>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</si>
  <si>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</si>
  <si>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</si>
  <si>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</si>
  <si>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</si>
  <si>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</si>
  <si>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</si>
  <si>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</si>
  <si>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</si>
  <si>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</si>
  <si>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</si>
  <si>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</si>
  <si>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</si>
  <si>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</si>
  <si>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</si>
  <si>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</si>
  <si>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</si>
  <si>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組織振興費　1.市町村団体の連携　①役員登用の推進（会議出席旅費の助成）</t>
    <rPh sb="0" eb="2">
      <t>ソシキ</t>
    </rPh>
    <rPh sb="2" eb="4">
      <t>シンコウ</t>
    </rPh>
    <rPh sb="4" eb="5">
      <t>ヒ</t>
    </rPh>
    <rPh sb="8" eb="10">
      <t>シチョウ</t>
    </rPh>
    <rPh sb="10" eb="11">
      <t>ソン</t>
    </rPh>
    <rPh sb="11" eb="13">
      <t>ダンタイ</t>
    </rPh>
    <rPh sb="14" eb="16">
      <t>レンケイ</t>
    </rPh>
    <rPh sb="18" eb="20">
      <t>ヤクイン</t>
    </rPh>
    <rPh sb="20" eb="22">
      <t>トウヨウ</t>
    </rPh>
    <rPh sb="23" eb="25">
      <t>スイシン</t>
    </rPh>
    <phoneticPr fontId="2"/>
  </si>
  <si>
    <t>組織振興費　1.市町村団体の連携　②会議等開催費の助成</t>
    <rPh sb="0" eb="2">
      <t>ソシキ</t>
    </rPh>
    <rPh sb="2" eb="4">
      <t>シンコウ</t>
    </rPh>
    <rPh sb="4" eb="5">
      <t>ヒ</t>
    </rPh>
    <rPh sb="8" eb="10">
      <t>シチョウ</t>
    </rPh>
    <rPh sb="10" eb="11">
      <t>ソン</t>
    </rPh>
    <rPh sb="11" eb="13">
      <t>ダンタイ</t>
    </rPh>
    <rPh sb="14" eb="16">
      <t>レンケイ</t>
    </rPh>
    <rPh sb="18" eb="20">
      <t>カイギ</t>
    </rPh>
    <rPh sb="20" eb="21">
      <t>トウ</t>
    </rPh>
    <rPh sb="21" eb="23">
      <t>カイサイ</t>
    </rPh>
    <rPh sb="23" eb="24">
      <t>ヒ</t>
    </rPh>
    <rPh sb="25" eb="27">
      <t>ジョセイ</t>
    </rPh>
    <phoneticPr fontId="2"/>
  </si>
  <si>
    <t>組織振興費　1.市町村団体の連携　③組織ガバナンスの構築推進事業の助成</t>
    <rPh sb="0" eb="2">
      <t>ソシキ</t>
    </rPh>
    <rPh sb="2" eb="4">
      <t>シンコウ</t>
    </rPh>
    <rPh sb="4" eb="5">
      <t>ヒ</t>
    </rPh>
    <rPh sb="8" eb="10">
      <t>シチョウ</t>
    </rPh>
    <rPh sb="10" eb="11">
      <t>ソン</t>
    </rPh>
    <rPh sb="11" eb="13">
      <t>ダンタイ</t>
    </rPh>
    <rPh sb="14" eb="16">
      <t>レンケイ</t>
    </rPh>
    <phoneticPr fontId="2"/>
  </si>
  <si>
    <t>組織振興費　2.強化・育成、普及事業　①審判育成、コーチライセンス養成事業の助成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</si>
  <si>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②ローカル大会開催の助成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</si>
  <si>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③器具備品などの貸与</t>
    <rPh sb="0" eb="2">
      <t>ソシキ</t>
    </rPh>
    <rPh sb="2" eb="4">
      <t>シンコウ</t>
    </rPh>
    <rPh sb="4" eb="5">
      <t>ヒ</t>
    </rPh>
    <rPh sb="8" eb="10">
      <t>キョウカ</t>
    </rPh>
    <rPh sb="11" eb="13">
      <t>イクセイ</t>
    </rPh>
    <rPh sb="14" eb="16">
      <t>フキュウ</t>
    </rPh>
    <rPh sb="16" eb="18">
      <t>ジギョウ</t>
    </rPh>
    <phoneticPr fontId="2"/>
  </si>
  <si>
    <t>組織振興費　3.競技会運営　①実行委員会方式の策定</t>
    <rPh sb="0" eb="2">
      <t>ソシキ</t>
    </rPh>
    <rPh sb="2" eb="4">
      <t>シンコウ</t>
    </rPh>
    <rPh sb="4" eb="5">
      <t>ヒ</t>
    </rPh>
    <rPh sb="8" eb="11">
      <t>キョウギカイ</t>
    </rPh>
    <rPh sb="11" eb="13">
      <t>ウンエイ</t>
    </rPh>
    <phoneticPr fontId="2"/>
  </si>
  <si>
    <t>組織振興費　3.競技会運営　②HBA及び各地区協会からの役員派遣</t>
    <rPh sb="0" eb="2">
      <t>ソシキ</t>
    </rPh>
    <rPh sb="2" eb="4">
      <t>シンコウ</t>
    </rPh>
    <rPh sb="4" eb="5">
      <t>ヒ</t>
    </rPh>
    <rPh sb="8" eb="11">
      <t>キョウギカイ</t>
    </rPh>
    <rPh sb="11" eb="13">
      <t>ウンエイ</t>
    </rPh>
    <phoneticPr fontId="2"/>
  </si>
  <si>
    <t>組織振興費　4. コンプライアンス関連事業　①コンプライアンス研修会の実施</t>
    <rPh sb="0" eb="2">
      <t>ソシキ</t>
    </rPh>
    <rPh sb="2" eb="4">
      <t>シンコウ</t>
    </rPh>
    <rPh sb="4" eb="5">
      <t>ヒ</t>
    </rPh>
    <rPh sb="17" eb="19">
      <t>カンレン</t>
    </rPh>
    <rPh sb="19" eb="21">
      <t>ジギョウ</t>
    </rPh>
    <phoneticPr fontId="2"/>
  </si>
  <si>
    <t>組織振興費　4. コンプライアンス関連事業　②裁定・規律案件の対応支援</t>
    <rPh sb="0" eb="2">
      <t>ソシキ</t>
    </rPh>
    <rPh sb="2" eb="4">
      <t>シンコウ</t>
    </rPh>
    <rPh sb="4" eb="5">
      <t>ヒ</t>
    </rPh>
    <rPh sb="17" eb="19">
      <t>カンレン</t>
    </rPh>
    <rPh sb="19" eb="21">
      <t>ジギョウ</t>
    </rPh>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</si>
  <si>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</si>
  <si>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</si>
  <si>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</si>
  <si>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</si>
  <si>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</si>
  <si>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</si>
  <si>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</si>
  <si>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</si>
  <si>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</si>
  <si>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</si>
  <si>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</si>
  <si>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</si>
  <si>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事業</t>
    <rPh sb="0" eb="2">
      <t>ジギョウ</t>
    </rPh>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</si>
  <si>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</si>
  <si>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</si>
  <si>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</si>
  <si>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</si>
  <si>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</si>
  <si>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</si>
  <si>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</si>
  <si>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</si>
  <si>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</si>
  <si>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</si>
  <si>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</si>
  <si>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</si>
  <si>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</si>
  <si>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</si>
  <si>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</si>
  <si>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</si>
  <si>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</si>
  <si>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〔事業〕</t>
    <rPh sb="1" eb="3">
      <t>ジギョウ</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</si>
  <si>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</si>
  <si>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</si>
  <si>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</si>
  <si>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</si>
  <si>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</si>
  <si>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</si>
  <si>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</si>
  <si>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</si>
  <si>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</si>
  <si>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</si>
  <si>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</si>
  <si>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</si>
  <si>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</si>
  <si>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</si>
  <si>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</si>
  <si>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</si>
  <si>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</si>
  <si>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</si>
  <si>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</si>
  <si>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</si>
  <si>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</si>
  <si>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</si>
  <si>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</si>
  <si>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</si>
  <si>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</si>
  <si>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</si>
  <si>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</si>
  <si>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</si>
  <si>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</si>
  <si>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</si>
  <si>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</si>
  <si>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</si>
  <si>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</si>
  <si>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</si>
  <si>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</si>
  <si>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</si>
  <si>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</si>
  <si>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</si>
  <si>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</si>
  <si>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</si>
  <si>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</si>
  <si>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</si>
  <si>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</si>
  <si>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</si>
  <si>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</si>
  <si>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</si>
  <si>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</si>
  <si>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</si>
  <si>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</si>
  <si>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</si>
  <si>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</si>
  <si>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</si>
  <si>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</si>
  <si>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</si>
  <si>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</si>
  <si>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</si>
  <si>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</si>
  <si>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</si>
  <si>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</si>
  <si>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</si>
  <si>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</si>
  <si>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</si>
  <si>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財務部</t>
    <phoneticPr fontId="2"/>
  </si>
  <si>
    <t>部長　　野村　慶一</t>
    <phoneticPr fontId="2"/>
  </si>
  <si>
    <t>090-XXXX-XXXX</t>
    <phoneticPr fontId="2"/>
  </si>
  <si>
    <t>第1回　一般Ⅱ種登録交歓大会</t>
    <phoneticPr fontId="2"/>
  </si>
  <si>
    <t>〇〇総合体育館</t>
    <phoneticPr fontId="2"/>
  </si>
  <si>
    <t>一般カテゴリーのⅡ種登録チーム・競技者の増加を図る</t>
    <phoneticPr fontId="2"/>
  </si>
  <si>
    <t>TeamJBA登録　（Ⅱ種登録チーム、および新規Ⅱ種登録予定チーム）</t>
    <phoneticPr fontId="2"/>
  </si>
  <si>
    <t>参加チーム数により、最低２試合は実施できるように組み合わせる。</t>
    <phoneticPr fontId="2"/>
  </si>
  <si>
    <r>
      <t>HBAが補助する交付金　　　</t>
    </r>
    <r>
      <rPr>
        <b/>
        <sz val="10"/>
        <color rgb="FFFF0000"/>
        <rFont val="HGPｺﾞｼｯｸE"/>
        <family val="3"/>
        <charset val="128"/>
      </rPr>
      <t>←　下部、収支差額が「0円」になるように金額を設定</t>
    </r>
    <phoneticPr fontId="2"/>
  </si>
  <si>
    <t>事前会議</t>
    <phoneticPr fontId="2"/>
  </si>
  <si>
    <t>第1回実行委員会</t>
    <phoneticPr fontId="2"/>
  </si>
  <si>
    <t>前泊入り(ｺｰﾄ設営含)</t>
    <phoneticPr fontId="2"/>
  </si>
  <si>
    <t>大会1日目</t>
    <phoneticPr fontId="2"/>
  </si>
  <si>
    <t>大会2日目</t>
    <phoneticPr fontId="2"/>
  </si>
  <si>
    <t>郵便代</t>
    <phoneticPr fontId="2"/>
  </si>
  <si>
    <t>ラインテープ2コート</t>
    <phoneticPr fontId="2"/>
  </si>
  <si>
    <t>靴袋代</t>
    <phoneticPr fontId="2"/>
  </si>
  <si>
    <t>プログラムコピー代</t>
    <phoneticPr fontId="2"/>
  </si>
  <si>
    <t>〇〇体育館2日間</t>
    <phoneticPr fontId="2"/>
  </si>
  <si>
    <t>審判稼働費</t>
    <phoneticPr fontId="2"/>
  </si>
  <si>
    <t>コート設営費</t>
    <phoneticPr fontId="2"/>
  </si>
  <si>
    <t>PT稼働費</t>
    <phoneticPr fontId="2"/>
  </si>
  <si>
    <t>振込手数料</t>
    <phoneticPr fontId="2"/>
  </si>
  <si>
    <t>←　「0円」になるように【収入】交付金の金額を設定</t>
    <phoneticPr fontId="2"/>
  </si>
  <si>
    <t>日当・交通費35,000、会議室料7,700、軽食飲料費3,199</t>
    <phoneticPr fontId="2"/>
  </si>
  <si>
    <t>役員日当交通費52,500、審判員交通費2,400</t>
    <phoneticPr fontId="2"/>
  </si>
  <si>
    <t>郵送費550</t>
    <phoneticPr fontId="2"/>
  </si>
  <si>
    <t>ラインテープ代14,000、靴袋代220</t>
    <phoneticPr fontId="2"/>
  </si>
  <si>
    <t>プログラムコピー代22,000</t>
    <phoneticPr fontId="2"/>
  </si>
  <si>
    <t>〇〇体育館使用料97,800</t>
    <phoneticPr fontId="2"/>
  </si>
  <si>
    <t>コート設営費10,000、審判稼働費34,000、PT稼働費12,000</t>
    <phoneticPr fontId="2"/>
  </si>
  <si>
    <t>振込手数料330</t>
    <phoneticPr fontId="2"/>
  </si>
  <si>
    <t>役員弁当14,000、審判食糧費補助5,000、PT用氷代570</t>
    <phoneticPr fontId="2"/>
  </si>
  <si>
    <t>会議出席役員</t>
    <rPh sb="0" eb="6">
      <t>カイギシュッセキヤクイン</t>
    </rPh>
    <phoneticPr fontId="2"/>
  </si>
  <si>
    <t>組合せ会議日当、交通費</t>
    <rPh sb="0" eb="1">
      <t>ク</t>
    </rPh>
    <rPh sb="1" eb="2">
      <t>ア</t>
    </rPh>
    <rPh sb="3" eb="5">
      <t>カイギ</t>
    </rPh>
    <rPh sb="5" eb="7">
      <t>ニットウ</t>
    </rPh>
    <rPh sb="8" eb="11">
      <t>コウツウヒ</t>
    </rPh>
    <phoneticPr fontId="2"/>
  </si>
  <si>
    <t>〇〇会議室</t>
    <rPh sb="2" eb="5">
      <t>カイギシツ</t>
    </rPh>
    <phoneticPr fontId="2"/>
  </si>
  <si>
    <t>組合せ会議室使用料</t>
    <rPh sb="0" eb="1">
      <t>ク</t>
    </rPh>
    <rPh sb="1" eb="2">
      <t>ア</t>
    </rPh>
    <rPh sb="3" eb="5">
      <t>カイギ</t>
    </rPh>
    <rPh sb="5" eb="6">
      <t>シツ</t>
    </rPh>
    <rPh sb="6" eb="8">
      <t>シヨウ</t>
    </rPh>
    <rPh sb="8" eb="9">
      <t>リョウ</t>
    </rPh>
    <phoneticPr fontId="2"/>
  </si>
  <si>
    <t>××ストア</t>
    <phoneticPr fontId="2"/>
  </si>
  <si>
    <t>組合せ会議軽食飲料費</t>
    <rPh sb="5" eb="7">
      <t>ケイショク</t>
    </rPh>
    <rPh sb="7" eb="10">
      <t>インリョウヒ</t>
    </rPh>
    <phoneticPr fontId="2"/>
  </si>
  <si>
    <t>第1回実行委員会日当、交通費</t>
    <rPh sb="0" eb="1">
      <t>ダイ</t>
    </rPh>
    <rPh sb="2" eb="3">
      <t>カイ</t>
    </rPh>
    <rPh sb="3" eb="8">
      <t>ジッコウイインカイ</t>
    </rPh>
    <rPh sb="8" eb="10">
      <t>ニットウ</t>
    </rPh>
    <rPh sb="11" eb="14">
      <t>コウツウヒ</t>
    </rPh>
    <phoneticPr fontId="2"/>
  </si>
  <si>
    <t>第1回実行委員会会議室使用料</t>
    <rPh sb="8" eb="11">
      <t>カイギシツ</t>
    </rPh>
    <rPh sb="11" eb="13">
      <t>シヨウ</t>
    </rPh>
    <rPh sb="13" eb="14">
      <t>リョウ</t>
    </rPh>
    <phoneticPr fontId="2"/>
  </si>
  <si>
    <t>コンビニXYZ</t>
    <phoneticPr fontId="2"/>
  </si>
  <si>
    <t>第1回実行委員会軽食飲料費</t>
    <rPh sb="8" eb="10">
      <t>ケイショク</t>
    </rPh>
    <rPh sb="10" eb="13">
      <t>インリョウヒ</t>
    </rPh>
    <phoneticPr fontId="2"/>
  </si>
  <si>
    <t>▲▲商店</t>
    <rPh sb="2" eb="4">
      <t>ショウテン</t>
    </rPh>
    <phoneticPr fontId="2"/>
  </si>
  <si>
    <t>ラインテープ代（2コート分）</t>
    <rPh sb="6" eb="7">
      <t>ダイ</t>
    </rPh>
    <rPh sb="12" eb="13">
      <t>ブン</t>
    </rPh>
    <phoneticPr fontId="2"/>
  </si>
  <si>
    <t>100円ショップA</t>
    <rPh sb="3" eb="4">
      <t>エン</t>
    </rPh>
    <phoneticPr fontId="2"/>
  </si>
  <si>
    <t>靴用ビニール袋代</t>
    <rPh sb="0" eb="2">
      <t>クツヨウ</t>
    </rPh>
    <rPh sb="6" eb="7">
      <t>フクロ</t>
    </rPh>
    <rPh sb="7" eb="8">
      <t>ダイ</t>
    </rPh>
    <phoneticPr fontId="2"/>
  </si>
  <si>
    <t>稼働役員</t>
    <rPh sb="0" eb="4">
      <t>カドウヤクイン</t>
    </rPh>
    <phoneticPr fontId="2"/>
  </si>
  <si>
    <t>〇〇総合体育館コート設営稼働役員日当、交通費</t>
    <rPh sb="2" eb="4">
      <t>ソウゴウ</t>
    </rPh>
    <rPh sb="4" eb="7">
      <t>タイイクカン</t>
    </rPh>
    <rPh sb="10" eb="12">
      <t>セツエイ</t>
    </rPh>
    <rPh sb="12" eb="14">
      <t>カドウ</t>
    </rPh>
    <rPh sb="14" eb="16">
      <t>ヤクイン</t>
    </rPh>
    <rPh sb="16" eb="18">
      <t>ニットウ</t>
    </rPh>
    <rPh sb="19" eb="22">
      <t>コウツウヒ</t>
    </rPh>
    <phoneticPr fontId="2"/>
  </si>
  <si>
    <t>■■高校</t>
    <rPh sb="2" eb="4">
      <t>コウコウ</t>
    </rPh>
    <phoneticPr fontId="2"/>
  </si>
  <si>
    <t>〇〇総合体育館コート設営費</t>
    <rPh sb="4" eb="7">
      <t>タイイクカン</t>
    </rPh>
    <rPh sb="10" eb="12">
      <t>セツエイ</t>
    </rPh>
    <rPh sb="12" eb="13">
      <t>ヒ</t>
    </rPh>
    <phoneticPr fontId="2"/>
  </si>
  <si>
    <t>〇〇総合体育館1日目稼働役員日当、交通費</t>
    <rPh sb="4" eb="7">
      <t>タイイクカン</t>
    </rPh>
    <rPh sb="8" eb="10">
      <t>ニチメ</t>
    </rPh>
    <rPh sb="10" eb="14">
      <t>カドウヤクイン</t>
    </rPh>
    <rPh sb="14" eb="16">
      <t>ニットウ</t>
    </rPh>
    <rPh sb="17" eb="20">
      <t>コウツウヒ</t>
    </rPh>
    <phoneticPr fontId="2"/>
  </si>
  <si>
    <t>GGG弁当</t>
    <rPh sb="3" eb="5">
      <t>ベントウ</t>
    </rPh>
    <phoneticPr fontId="2"/>
  </si>
  <si>
    <t>〇〇総合体育館1日目稼働役員日当お弁当代</t>
    <rPh sb="4" eb="7">
      <t>タイイクカン</t>
    </rPh>
    <rPh sb="8" eb="10">
      <t>ニチメ</t>
    </rPh>
    <rPh sb="10" eb="14">
      <t>カドウヤクイン</t>
    </rPh>
    <rPh sb="14" eb="16">
      <t>ニットウ</t>
    </rPh>
    <rPh sb="17" eb="19">
      <t>ベントウ</t>
    </rPh>
    <rPh sb="19" eb="20">
      <t>ダイ</t>
    </rPh>
    <phoneticPr fontId="2"/>
  </si>
  <si>
    <t>審判員</t>
    <rPh sb="0" eb="3">
      <t>シンパンイン</t>
    </rPh>
    <phoneticPr fontId="3"/>
  </si>
  <si>
    <t>〇〇総合体育館1日目審判稼働費</t>
    <rPh sb="8" eb="10">
      <t>ニチメ</t>
    </rPh>
    <rPh sb="10" eb="15">
      <t>シンパンカドウヒ</t>
    </rPh>
    <phoneticPr fontId="2"/>
  </si>
  <si>
    <t>審判員</t>
    <rPh sb="0" eb="3">
      <t>シンパンイン</t>
    </rPh>
    <phoneticPr fontId="2"/>
  </si>
  <si>
    <t>〇〇総合体育館1日目審判交通費</t>
    <rPh sb="8" eb="10">
      <t>ニチメ</t>
    </rPh>
    <rPh sb="10" eb="12">
      <t>シンパン</t>
    </rPh>
    <rPh sb="12" eb="15">
      <t>コウツウヒ</t>
    </rPh>
    <phoneticPr fontId="2"/>
  </si>
  <si>
    <t>〇〇総合体育館1日目審判食糧費補助</t>
    <rPh sb="8" eb="10">
      <t>ニチメ</t>
    </rPh>
    <rPh sb="10" eb="12">
      <t>シンパン</t>
    </rPh>
    <rPh sb="12" eb="15">
      <t>ショクリョウヒ</t>
    </rPh>
    <rPh sb="15" eb="17">
      <t>ホジョ</t>
    </rPh>
    <phoneticPr fontId="2"/>
  </si>
  <si>
    <t>PT稼働者名</t>
    <rPh sb="2" eb="4">
      <t>カドウ</t>
    </rPh>
    <rPh sb="4" eb="5">
      <t>シャ</t>
    </rPh>
    <rPh sb="5" eb="6">
      <t>メイ</t>
    </rPh>
    <phoneticPr fontId="2"/>
  </si>
  <si>
    <t>〇〇総合体育館1日目PT稼働費</t>
    <rPh sb="4" eb="7">
      <t>タイイクカン</t>
    </rPh>
    <rPh sb="8" eb="10">
      <t>ニチメ</t>
    </rPh>
    <rPh sb="12" eb="14">
      <t>カドウ</t>
    </rPh>
    <rPh sb="14" eb="15">
      <t>ヒ</t>
    </rPh>
    <phoneticPr fontId="2"/>
  </si>
  <si>
    <t>コンビニSSSS</t>
    <phoneticPr fontId="2"/>
  </si>
  <si>
    <t>PT用氷代</t>
    <rPh sb="2" eb="3">
      <t>ヨウ</t>
    </rPh>
    <rPh sb="3" eb="5">
      <t>コオリダイ</t>
    </rPh>
    <phoneticPr fontId="2"/>
  </si>
  <si>
    <t>〇〇体育館</t>
    <rPh sb="2" eb="5">
      <t>タイイクカン</t>
    </rPh>
    <phoneticPr fontId="2"/>
  </si>
  <si>
    <t>〇〇総合体育館使用料2日分</t>
    <rPh sb="4" eb="7">
      <t>タイイクカン</t>
    </rPh>
    <rPh sb="7" eb="10">
      <t>シヨウリョウ</t>
    </rPh>
    <rPh sb="11" eb="13">
      <t>ニチブン</t>
    </rPh>
    <phoneticPr fontId="2"/>
  </si>
  <si>
    <t>〇〇総合体育館2日目稼働役員日当、交通費</t>
    <rPh sb="4" eb="7">
      <t>タイイクカン</t>
    </rPh>
    <rPh sb="8" eb="10">
      <t>ニチメ</t>
    </rPh>
    <rPh sb="10" eb="14">
      <t>カドウヤクイン</t>
    </rPh>
    <rPh sb="14" eb="16">
      <t>ニットウ</t>
    </rPh>
    <rPh sb="17" eb="20">
      <t>コウツウヒ</t>
    </rPh>
    <phoneticPr fontId="2"/>
  </si>
  <si>
    <t>〇〇総合体育館2日目稼働役員日当お弁当代</t>
    <rPh sb="4" eb="7">
      <t>タイイクカン</t>
    </rPh>
    <rPh sb="8" eb="10">
      <t>ニチメ</t>
    </rPh>
    <rPh sb="10" eb="14">
      <t>カドウヤクイン</t>
    </rPh>
    <rPh sb="14" eb="16">
      <t>ニットウ</t>
    </rPh>
    <rPh sb="17" eb="19">
      <t>ベントウ</t>
    </rPh>
    <rPh sb="19" eb="20">
      <t>ダイ</t>
    </rPh>
    <phoneticPr fontId="2"/>
  </si>
  <si>
    <t>〇〇総合体育館2日目審判稼働費</t>
    <rPh sb="8" eb="10">
      <t>ニチメ</t>
    </rPh>
    <rPh sb="10" eb="15">
      <t>シンパンカドウヒ</t>
    </rPh>
    <phoneticPr fontId="2"/>
  </si>
  <si>
    <t>〇〇総合体育館2日目審判交通費</t>
    <rPh sb="8" eb="10">
      <t>ニチメ</t>
    </rPh>
    <rPh sb="10" eb="12">
      <t>シンパン</t>
    </rPh>
    <rPh sb="12" eb="15">
      <t>コウツウヒ</t>
    </rPh>
    <phoneticPr fontId="2"/>
  </si>
  <si>
    <t>〇〇総合体育館2日目審判食糧費補助</t>
    <rPh sb="8" eb="10">
      <t>ニチメ</t>
    </rPh>
    <rPh sb="10" eb="12">
      <t>シンパン</t>
    </rPh>
    <rPh sb="12" eb="15">
      <t>ショクリョウヒ</t>
    </rPh>
    <rPh sb="15" eb="17">
      <t>ホジョ</t>
    </rPh>
    <phoneticPr fontId="2"/>
  </si>
  <si>
    <t>〇〇総合体育館2日目PT稼働費</t>
    <rPh sb="4" eb="7">
      <t>タイイクカン</t>
    </rPh>
    <rPh sb="8" eb="10">
      <t>ニチメ</t>
    </rPh>
    <rPh sb="12" eb="14">
      <t>カドウ</t>
    </rPh>
    <rPh sb="14" eb="15">
      <t>ヒ</t>
    </rPh>
    <phoneticPr fontId="2"/>
  </si>
  <si>
    <t>〇〇郵便局</t>
    <rPh sb="2" eb="5">
      <t>ユウビンキョク</t>
    </rPh>
    <phoneticPr fontId="2"/>
  </si>
  <si>
    <t>大会結果郵送代</t>
    <rPh sb="0" eb="4">
      <t>タイカイケッカ</t>
    </rPh>
    <rPh sb="4" eb="7">
      <t>ユウソウダイ</t>
    </rPh>
    <phoneticPr fontId="2"/>
  </si>
  <si>
    <t>※※印刷工房</t>
    <rPh sb="2" eb="4">
      <t>インサツ</t>
    </rPh>
    <rPh sb="4" eb="6">
      <t>コウボウ</t>
    </rPh>
    <phoneticPr fontId="2"/>
  </si>
  <si>
    <t>プログラムコピー代</t>
    <rPh sb="8" eb="9">
      <t>ダイ</t>
    </rPh>
    <phoneticPr fontId="2"/>
  </si>
  <si>
    <t>WWW銀行</t>
    <rPh sb="3" eb="5">
      <t>ギンコウ</t>
    </rPh>
    <phoneticPr fontId="2"/>
  </si>
  <si>
    <t>プログラム作成代振込手数料</t>
    <rPh sb="5" eb="7">
      <t>サクセイ</t>
    </rPh>
    <rPh sb="7" eb="8">
      <t>ダイ</t>
    </rPh>
    <rPh sb="8" eb="10">
      <t>フリコミ</t>
    </rPh>
    <rPh sb="10" eb="13">
      <t>テスウリョウ</t>
    </rPh>
    <phoneticPr fontId="2"/>
  </si>
  <si>
    <t xml:space="preserve">大会１日目　2コート
大会２日目　2コート
参加チーム数
男子　10チーム
女子　10チーム
</t>
    <rPh sb="0" eb="2">
      <t>タイカイ</t>
    </rPh>
    <rPh sb="3" eb="4">
      <t>ニチ</t>
    </rPh>
    <rPh sb="4" eb="5">
      <t>メ</t>
    </rPh>
    <rPh sb="11" eb="13">
      <t>タイカイ</t>
    </rPh>
    <rPh sb="14" eb="16">
      <t>カメ</t>
    </rPh>
    <rPh sb="39" eb="41">
      <t>ジョシ</t>
    </rPh>
    <phoneticPr fontId="2"/>
  </si>
  <si>
    <t xml:space="preserve">2試合以上できるように組み合わせる
10月5日　〇〇体育館　　全12試合を実施
10月6日　〇〇体育館　　全12試合を実施
</t>
    <rPh sb="1" eb="3">
      <t>シアイ</t>
    </rPh>
    <rPh sb="3" eb="5">
      <t>イジョウ</t>
    </rPh>
    <rPh sb="11" eb="12">
      <t>ク</t>
    </rPh>
    <rPh sb="13" eb="14">
      <t>ア</t>
    </rPh>
    <rPh sb="28" eb="31">
      <t>タイイクカン</t>
    </rPh>
    <rPh sb="33" eb="34">
      <t>ゼン</t>
    </rPh>
    <rPh sb="36" eb="38">
      <t>シアイ</t>
    </rPh>
    <rPh sb="56" eb="59">
      <t>タイイクカン</t>
    </rPh>
    <rPh sb="61" eb="62">
      <t>ゼン</t>
    </rPh>
    <rPh sb="64" eb="66">
      <t>シアイ</t>
    </rPh>
    <phoneticPr fontId="2"/>
  </si>
  <si>
    <t xml:space="preserve">交流戦の為、チーム成績は発表しない
新規Ⅱ種登録チームの増加（10チーム）があった
</t>
    <rPh sb="0" eb="3">
      <t>コウリュウセン</t>
    </rPh>
    <rPh sb="4" eb="5">
      <t>タメ</t>
    </rPh>
    <rPh sb="9" eb="11">
      <t>セイセキ</t>
    </rPh>
    <rPh sb="12" eb="14">
      <t>ハッピョウ</t>
    </rPh>
    <rPh sb="19" eb="21">
      <t>シンキ</t>
    </rPh>
    <rPh sb="22" eb="23">
      <t>シュ</t>
    </rPh>
    <rPh sb="23" eb="25">
      <t>トウロク</t>
    </rPh>
    <rPh sb="29" eb="31">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</si>
</sst>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
      <b/>
      <sz val="10"/>
      <color rgb="FFFF0000"/>
      <name val="HGPｺﾞｼｯｸE"/>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5">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2" xfId="15" applyFont="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38" fontId="91" fillId="6" borderId="20" xfId="2" applyFont="1" applyFill="1" applyBorder="1" applyAlignment="1" applyProtection="1">
      <alignment vertical="center"/>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10" fillId="4" borderId="13" xfId="15" applyFont="1" applyFill="1" applyBorder="1" applyAlignment="1">
      <alignment horizontal="center" vertical="center"/>
    </xf>
    <xf numFmtId="0" fontId="10" fillId="0" borderId="10" xfId="15" applyFont="1" applyBorder="1" applyAlignment="1">
      <alignment horizontal="center" vertical="center"/>
    </xf>
    <xf numFmtId="0" fontId="10" fillId="0" borderId="13" xfId="15" applyFont="1" applyBorder="1" applyAlignment="1">
      <alignment horizontal="center" vertical="center"/>
    </xf>
    <xf numFmtId="0" fontId="10" fillId="0" borderId="13" xfId="15" applyFont="1" applyBorder="1" applyAlignment="1">
      <alignment vertical="center" shrinkToFit="1"/>
    </xf>
    <xf numFmtId="38" fontId="20" fillId="0" borderId="13" xfId="2" applyFont="1" applyFill="1" applyBorder="1" applyAlignment="1" applyProtection="1">
      <alignment vertical="center" shrinkToFit="1"/>
    </xf>
    <xf numFmtId="38" fontId="20" fillId="0" borderId="2" xfId="1" applyFont="1" applyFill="1" applyBorder="1" applyAlignment="1" applyProtection="1">
      <alignment horizontal="right" vertical="center"/>
    </xf>
    <xf numFmtId="0" fontId="10" fillId="0" borderId="2" xfId="15" applyFont="1" applyBorder="1" applyAlignment="1">
      <alignment horizontal="center" vertical="center"/>
    </xf>
    <xf numFmtId="0" fontId="10" fillId="0" borderId="2" xfId="15" applyFont="1" applyBorder="1" applyAlignment="1">
      <alignment vertical="center" shrinkToFit="1"/>
    </xf>
    <xf numFmtId="38" fontId="20" fillId="0" borderId="2" xfId="2" applyFont="1" applyFill="1" applyBorder="1" applyAlignment="1" applyProtection="1">
      <alignment vertical="center" shrinkToFit="1"/>
    </xf>
    <xf numFmtId="0" fontId="50" fillId="8" borderId="66" xfId="15" applyFont="1" applyFill="1" applyBorder="1" applyAlignment="1">
      <alignment horizontal="center" vertical="center" shrinkToFi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8" borderId="103" xfId="2"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98" xfId="2"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48" fillId="8" borderId="45" xfId="1" applyFont="1" applyFill="1" applyBorder="1" applyAlignment="1" applyProtection="1">
      <alignment horizontal="right" vertical="center" shrinkToFit="1"/>
      <protection locked="0"/>
    </xf>
    <xf numFmtId="38" fontId="48" fillId="8" borderId="50"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8" borderId="60" xfId="1" applyFont="1" applyFill="1" applyBorder="1" applyAlignment="1" applyProtection="1">
      <alignment horizontal="righ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8"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lignment horizontal="left" vertical="center" wrapText="1"/>
    </xf>
    <xf numFmtId="0" fontId="46" fillId="12" borderId="32" xfId="15" applyFont="1" applyFill="1" applyBorder="1" applyAlignment="1">
      <alignment horizontal="left" vertical="center"/>
    </xf>
    <xf numFmtId="0" fontId="46" fillId="12" borderId="31" xfId="15" applyFont="1" applyFill="1" applyBorder="1" applyAlignment="1">
      <alignment horizontal="left" vertical="center"/>
    </xf>
    <xf numFmtId="0" fontId="46" fillId="12" borderId="20" xfId="15" applyFont="1" applyFill="1" applyBorder="1" applyAlignment="1">
      <alignment horizontal="left" vertical="center" wrapText="1"/>
    </xf>
    <xf numFmtId="0" fontId="46" fillId="12" borderId="0" xfId="15" applyFont="1" applyFill="1" applyAlignment="1">
      <alignment horizontal="left" vertical="center"/>
    </xf>
    <xf numFmtId="0" fontId="46" fillId="12" borderId="19" xfId="15" applyFont="1" applyFill="1" applyBorder="1" applyAlignment="1">
      <alignment horizontal="left" vertical="center"/>
    </xf>
    <xf numFmtId="0" fontId="46" fillId="12" borderId="36" xfId="15" applyFont="1" applyFill="1" applyBorder="1" applyAlignment="1">
      <alignment horizontal="left" vertical="center"/>
    </xf>
    <xf numFmtId="0" fontId="46" fillId="12" borderId="35" xfId="15" applyFont="1" applyFill="1" applyBorder="1" applyAlignment="1">
      <alignment horizontal="left" vertical="center"/>
    </xf>
    <xf numFmtId="0" fontId="46" fillId="12" borderId="34" xfId="15" applyFont="1" applyFill="1" applyBorder="1" applyAlignment="1">
      <alignment horizontal="left" vertical="center"/>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lignment horizontal="left" vertical="center"/>
    </xf>
    <xf numFmtId="0" fontId="46" fillId="12" borderId="27" xfId="15" applyFont="1" applyFill="1" applyBorder="1" applyAlignment="1">
      <alignment horizontal="left" vertical="center"/>
    </xf>
    <xf numFmtId="0" fontId="46" fillId="12" borderId="26" xfId="15" applyFont="1" applyFill="1" applyBorder="1" applyAlignment="1">
      <alignment horizontal="left" vertical="center"/>
    </xf>
    <xf numFmtId="0" fontId="46" fillId="12" borderId="25" xfId="15" applyFont="1" applyFill="1" applyBorder="1" applyAlignment="1">
      <alignment horizontal="left"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13" borderId="2"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4" borderId="51" xfId="2" applyFont="1" applyFill="1" applyBorder="1" applyAlignment="1" applyProtection="1">
      <alignment horizontal="right" vertical="center" wrapText="1"/>
    </xf>
    <xf numFmtId="38" fontId="48" fillId="4" borderId="45" xfId="2" applyFont="1" applyFill="1" applyBorder="1" applyAlignment="1" applyProtection="1">
      <alignment horizontal="right" vertical="center" wrapText="1"/>
    </xf>
    <xf numFmtId="38" fontId="48" fillId="4" borderId="47" xfId="2" applyFont="1" applyFill="1" applyBorder="1" applyAlignment="1" applyProtection="1">
      <alignment horizontal="right" vertical="center" wrapText="1"/>
    </xf>
    <xf numFmtId="0" fontId="50" fillId="18" borderId="21" xfId="15" applyFont="1" applyFill="1" applyBorder="1" applyAlignment="1">
      <alignment horizontal="center" vertical="center"/>
    </xf>
    <xf numFmtId="0" fontId="14" fillId="0" borderId="22" xfId="17" applyFont="1" applyBorder="1" applyAlignment="1">
      <alignment horizontal="left"/>
    </xf>
    <xf numFmtId="0" fontId="14" fillId="0" borderId="9"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10" name="テキスト ボックス 9">
          <a:extLst>
            <a:ext uri="{FF2B5EF4-FFF2-40B4-BE49-F238E27FC236}">
              <a16:creationId xmlns:a16="http://schemas.microsoft.com/office/drawing/2014/main" id="{7B1C0531-180E-46B7-853B-6560C98FE0E0}"/>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xdr:row>
      <xdr:rowOff>171450</xdr:rowOff>
    </xdr:from>
    <xdr:to>
      <xdr:col>5</xdr:col>
      <xdr:colOff>110067</xdr:colOff>
      <xdr:row>3</xdr:row>
      <xdr:rowOff>101600</xdr:rowOff>
    </xdr:to>
    <xdr:sp macro="" textlink="">
      <xdr:nvSpPr>
        <xdr:cNvPr id="3" name="テキスト ボックス 2">
          <a:extLst>
            <a:ext uri="{FF2B5EF4-FFF2-40B4-BE49-F238E27FC236}">
              <a16:creationId xmlns:a16="http://schemas.microsoft.com/office/drawing/2014/main" id="{432B494C-3F4A-4D39-9236-56CAD4DBFD99}"/>
            </a:ext>
          </a:extLst>
        </xdr:cNvPr>
        <xdr:cNvSpPr txBox="1"/>
      </xdr:nvSpPr>
      <xdr:spPr>
        <a:xfrm>
          <a:off x="161925" y="4191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1447800</xdr:colOff>
      <xdr:row>0</xdr:row>
      <xdr:rowOff>104775</xdr:rowOff>
    </xdr:from>
    <xdr:to>
      <xdr:col>4</xdr:col>
      <xdr:colOff>405342</xdr:colOff>
      <xdr:row>2</xdr:row>
      <xdr:rowOff>301625</xdr:rowOff>
    </xdr:to>
    <xdr:sp macro="" textlink="">
      <xdr:nvSpPr>
        <xdr:cNvPr id="2" name="テキスト ボックス 1">
          <a:extLst>
            <a:ext uri="{FF2B5EF4-FFF2-40B4-BE49-F238E27FC236}">
              <a16:creationId xmlns:a16="http://schemas.microsoft.com/office/drawing/2014/main" id="{323A33B3-DC16-43E5-8EF7-5040DBCAB422}"/>
            </a:ext>
          </a:extLst>
        </xdr:cNvPr>
        <xdr:cNvSpPr txBox="1"/>
      </xdr:nvSpPr>
      <xdr:spPr>
        <a:xfrm>
          <a:off x="1819275" y="104775"/>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30480</xdr:rowOff>
    </xdr:from>
    <xdr:to>
      <xdr:col>6</xdr:col>
      <xdr:colOff>110067</xdr:colOff>
      <xdr:row>6</xdr:row>
      <xdr:rowOff>48260</xdr:rowOff>
    </xdr:to>
    <xdr:sp macro="" textlink="">
      <xdr:nvSpPr>
        <xdr:cNvPr id="2" name="テキスト ボックス 1">
          <a:extLst>
            <a:ext uri="{FF2B5EF4-FFF2-40B4-BE49-F238E27FC236}">
              <a16:creationId xmlns:a16="http://schemas.microsoft.com/office/drawing/2014/main" id="{A6D6C2A0-74AB-4A92-B49D-DCABEE46CF8E}"/>
            </a:ext>
          </a:extLst>
        </xdr:cNvPr>
        <xdr:cNvSpPr txBox="1"/>
      </xdr:nvSpPr>
      <xdr:spPr>
        <a:xfrm>
          <a:off x="320040" y="36576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9" name="テキスト ボックス 8">
          <a:extLst>
            <a:ext uri="{FF2B5EF4-FFF2-40B4-BE49-F238E27FC236}">
              <a16:creationId xmlns:a16="http://schemas.microsoft.com/office/drawing/2014/main" id="{AC53E514-BCD6-44CA-AB2A-47F90171E34D}"/>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FF0000"/>
    <pageSetUpPr fitToPage="1"/>
  </sheetPr>
  <dimension ref="A1:CT78"/>
  <sheetViews>
    <sheetView showGridLines="0" tabSelected="1" zoomScale="80" zoomScaleNormal="80" zoomScaleSheetLayoutView="90" workbookViewId="0">
      <selection activeCell="AH3" sqref="AH3:AR4"/>
    </sheetView>
  </sheetViews>
  <sheetFormatPr defaultColWidth="9" defaultRowHeight="15"/>
  <cols>
    <col min="1" max="1" width="3.88671875" style="3" customWidth="1"/>
    <col min="2" max="2" width="11.6640625" style="3" customWidth="1"/>
    <col min="3" max="3" width="3.88671875" style="3" customWidth="1"/>
    <col min="4" max="24" width="3.88671875" style="52" customWidth="1"/>
    <col min="25" max="30" width="3.88671875" style="3" customWidth="1"/>
    <col min="31" max="31" width="3.77734375" style="3" customWidth="1"/>
    <col min="32" max="33" width="7.77734375" style="3" customWidth="1"/>
    <col min="34" max="34" width="7.77734375" style="53" customWidth="1"/>
    <col min="35" max="56" width="7.77734375" style="3" customWidth="1"/>
    <col min="57" max="72" width="7.21875" style="3" customWidth="1"/>
    <col min="73" max="16384" width="9" style="3"/>
  </cols>
  <sheetData>
    <row r="1" spans="1:69" ht="19.95" customHeight="1">
      <c r="A1" s="244" t="s">
        <v>444</v>
      </c>
      <c r="B1" s="244"/>
      <c r="C1" s="2"/>
      <c r="J1" s="243"/>
      <c r="K1" s="243"/>
      <c r="L1" s="559" t="s">
        <v>411</v>
      </c>
      <c r="M1" s="559"/>
      <c r="N1" s="559"/>
      <c r="O1" s="559"/>
      <c r="P1" s="559"/>
      <c r="Q1" s="559"/>
      <c r="R1" s="253"/>
      <c r="S1" s="254" t="s">
        <v>439</v>
      </c>
      <c r="T1" s="253"/>
      <c r="U1" s="253"/>
      <c r="V1" s="253"/>
      <c r="W1" s="253"/>
      <c r="Y1" s="255"/>
      <c r="AF1" s="161" t="s">
        <v>414</v>
      </c>
      <c r="AH1" s="53" t="s">
        <v>265</v>
      </c>
    </row>
    <row r="2" spans="1:69" ht="16.2" customHeight="1">
      <c r="B2" s="102"/>
      <c r="C2" s="102"/>
      <c r="D2" s="102"/>
      <c r="E2" s="102"/>
      <c r="F2" s="102"/>
      <c r="G2" s="102"/>
      <c r="H2" s="102"/>
      <c r="I2" s="102"/>
      <c r="J2" s="243"/>
      <c r="K2" s="243"/>
      <c r="L2" s="559"/>
      <c r="M2" s="559"/>
      <c r="N2" s="559"/>
      <c r="O2" s="559"/>
      <c r="P2" s="559"/>
      <c r="Q2" s="559"/>
      <c r="R2" s="253"/>
      <c r="S2" s="256" t="s">
        <v>437</v>
      </c>
      <c r="T2" s="253"/>
      <c r="U2" s="253"/>
      <c r="V2" s="253"/>
      <c r="W2" s="253"/>
      <c r="X2" s="103"/>
      <c r="Y2" s="257"/>
      <c r="Z2" s="103"/>
      <c r="AA2" s="103"/>
      <c r="AB2" s="103"/>
      <c r="AC2" s="103"/>
      <c r="AD2" s="103"/>
      <c r="AF2" s="161" t="s">
        <v>345</v>
      </c>
      <c r="AH2" s="330" t="s">
        <v>86</v>
      </c>
      <c r="AI2" s="539" t="s">
        <v>358</v>
      </c>
      <c r="AJ2" s="540"/>
      <c r="AK2" s="540"/>
      <c r="AL2" s="540"/>
      <c r="AM2" s="540"/>
      <c r="AN2" s="540"/>
      <c r="AO2" s="540"/>
      <c r="AP2" s="540"/>
      <c r="AQ2" s="540"/>
      <c r="AR2" s="541"/>
      <c r="AT2" s="191"/>
      <c r="AU2" s="536"/>
      <c r="AV2" s="536"/>
      <c r="AW2" s="536"/>
    </row>
    <row r="3" spans="1:69" ht="19.2">
      <c r="A3" s="4"/>
      <c r="B3" s="4"/>
      <c r="C3" s="4"/>
      <c r="D3" s="54"/>
      <c r="E3" s="54"/>
      <c r="F3" s="54"/>
      <c r="G3" s="54"/>
      <c r="H3" s="54"/>
      <c r="I3" s="54"/>
      <c r="J3" s="252"/>
      <c r="K3" s="252"/>
      <c r="L3" s="560" t="str">
        <f>IFERROR(VLOOKUP($D$8,$AH$2:$AS$25,12,0),"")</f>
        <v>〔基盤強化推進費〕</v>
      </c>
      <c r="M3" s="560"/>
      <c r="N3" s="560"/>
      <c r="O3" s="560"/>
      <c r="P3" s="560"/>
      <c r="Q3" s="560"/>
      <c r="R3" s="258"/>
      <c r="S3" s="259" t="s">
        <v>438</v>
      </c>
      <c r="T3" s="258"/>
      <c r="U3" s="258"/>
      <c r="V3" s="258"/>
      <c r="W3" s="258"/>
      <c r="X3" s="104"/>
      <c r="Y3" s="260"/>
      <c r="Z3" s="2"/>
      <c r="AA3" s="2"/>
      <c r="AB3" s="2"/>
      <c r="AC3" s="2"/>
      <c r="AD3" s="2"/>
      <c r="AF3" s="161" t="s">
        <v>346</v>
      </c>
      <c r="AH3" s="105">
        <v>1</v>
      </c>
      <c r="AI3" s="551" t="s">
        <v>388</v>
      </c>
      <c r="AJ3" s="552"/>
      <c r="AK3" s="552"/>
      <c r="AL3" s="552"/>
      <c r="AM3" s="552"/>
      <c r="AN3" s="552"/>
      <c r="AO3" s="552"/>
      <c r="AP3" s="552"/>
      <c r="AQ3" s="552"/>
      <c r="AR3" s="553"/>
      <c r="AS3" s="162" t="s">
        <v>476</v>
      </c>
      <c r="AT3" s="537"/>
      <c r="AU3" s="538"/>
      <c r="AV3" s="538"/>
      <c r="AW3" s="538"/>
    </row>
    <row r="4" spans="1:69" ht="13.95" customHeight="1" thickBot="1">
      <c r="A4" s="2"/>
      <c r="B4" s="2"/>
      <c r="C4" s="2"/>
      <c r="J4" s="252"/>
      <c r="K4" s="252"/>
      <c r="L4" s="252"/>
      <c r="M4" s="252"/>
      <c r="N4" s="252"/>
      <c r="O4" s="252"/>
      <c r="P4" s="252"/>
      <c r="Q4" s="251"/>
      <c r="R4" s="258"/>
      <c r="S4" s="258"/>
      <c r="T4" s="258"/>
      <c r="U4" s="258"/>
      <c r="V4" s="258"/>
      <c r="W4" s="258"/>
      <c r="AF4" s="161" t="s">
        <v>347</v>
      </c>
      <c r="AH4" s="105">
        <v>2</v>
      </c>
      <c r="AI4" s="551" t="s">
        <v>389</v>
      </c>
      <c r="AJ4" s="552"/>
      <c r="AK4" s="552"/>
      <c r="AL4" s="552"/>
      <c r="AM4" s="552"/>
      <c r="AN4" s="552"/>
      <c r="AO4" s="552"/>
      <c r="AP4" s="552"/>
      <c r="AQ4" s="552"/>
      <c r="AR4" s="553"/>
      <c r="AS4" s="162" t="s">
        <v>476</v>
      </c>
      <c r="AT4" s="537"/>
      <c r="AU4" s="538"/>
      <c r="AV4" s="538"/>
      <c r="AW4" s="538"/>
    </row>
    <row r="5" spans="1:69" ht="15" customHeight="1">
      <c r="A5" s="55"/>
      <c r="B5" s="55"/>
      <c r="C5" s="55"/>
      <c r="R5" s="754" t="s">
        <v>269</v>
      </c>
      <c r="S5" s="755"/>
      <c r="T5" s="755"/>
      <c r="U5" s="756"/>
      <c r="V5" s="763" t="s">
        <v>271</v>
      </c>
      <c r="W5" s="764"/>
      <c r="X5" s="764"/>
      <c r="Y5" s="764"/>
      <c r="Z5" s="764"/>
      <c r="AA5" s="764"/>
      <c r="AB5" s="764"/>
      <c r="AC5" s="764"/>
      <c r="AD5" s="765"/>
      <c r="AF5" s="161" t="s">
        <v>343</v>
      </c>
      <c r="AH5" s="105">
        <v>3</v>
      </c>
      <c r="AI5" s="551" t="s">
        <v>390</v>
      </c>
      <c r="AJ5" s="552"/>
      <c r="AK5" s="552"/>
      <c r="AL5" s="552"/>
      <c r="AM5" s="552"/>
      <c r="AN5" s="552"/>
      <c r="AO5" s="552"/>
      <c r="AP5" s="552"/>
      <c r="AQ5" s="552"/>
      <c r="AR5" s="553"/>
      <c r="AS5" s="162" t="s">
        <v>476</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757" t="s">
        <v>270</v>
      </c>
      <c r="S6" s="758"/>
      <c r="T6" s="758"/>
      <c r="U6" s="759"/>
      <c r="V6" s="766" t="s">
        <v>491</v>
      </c>
      <c r="W6" s="767"/>
      <c r="X6" s="767"/>
      <c r="Y6" s="767"/>
      <c r="Z6" s="767"/>
      <c r="AA6" s="767"/>
      <c r="AB6" s="767"/>
      <c r="AC6" s="767"/>
      <c r="AD6" s="768"/>
      <c r="AF6" s="161" t="s">
        <v>348</v>
      </c>
      <c r="AH6" s="100">
        <v>4</v>
      </c>
      <c r="AI6" s="554" t="s">
        <v>391</v>
      </c>
      <c r="AJ6" s="555"/>
      <c r="AK6" s="555"/>
      <c r="AL6" s="555"/>
      <c r="AM6" s="555"/>
      <c r="AN6" s="555"/>
      <c r="AO6" s="555"/>
      <c r="AP6" s="555"/>
      <c r="AQ6" s="555"/>
      <c r="AR6" s="556"/>
      <c r="AS6" s="162" t="s">
        <v>476</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5" customHeight="1" thickBot="1">
      <c r="A7" s="2"/>
      <c r="B7" s="2"/>
      <c r="C7" s="2"/>
      <c r="D7" s="2"/>
      <c r="E7" s="2"/>
      <c r="F7" s="2"/>
      <c r="R7" s="757" t="s">
        <v>24</v>
      </c>
      <c r="S7" s="758"/>
      <c r="T7" s="758"/>
      <c r="U7" s="759"/>
      <c r="V7" s="766" t="s">
        <v>492</v>
      </c>
      <c r="W7" s="767"/>
      <c r="X7" s="767"/>
      <c r="Y7" s="767"/>
      <c r="Z7" s="767"/>
      <c r="AA7" s="767"/>
      <c r="AB7" s="767"/>
      <c r="AC7" s="767"/>
      <c r="AD7" s="768"/>
      <c r="AF7" s="161" t="s">
        <v>349</v>
      </c>
      <c r="AH7" s="100">
        <v>5</v>
      </c>
      <c r="AI7" s="554" t="s">
        <v>392</v>
      </c>
      <c r="AJ7" s="555"/>
      <c r="AK7" s="555"/>
      <c r="AL7" s="555"/>
      <c r="AM7" s="555"/>
      <c r="AN7" s="555"/>
      <c r="AO7" s="555"/>
      <c r="AP7" s="555"/>
      <c r="AQ7" s="555"/>
      <c r="AR7" s="556"/>
      <c r="AS7" s="162" t="s">
        <v>476</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2" customHeight="1" thickTop="1" thickBot="1">
      <c r="A8" s="545" t="s">
        <v>86</v>
      </c>
      <c r="B8" s="546"/>
      <c r="C8" s="547"/>
      <c r="D8" s="576">
        <v>11</v>
      </c>
      <c r="E8" s="577"/>
      <c r="F8" s="578"/>
      <c r="G8" s="83"/>
      <c r="H8" s="83"/>
      <c r="I8" s="83"/>
      <c r="J8" s="83"/>
      <c r="K8" s="83"/>
      <c r="L8" s="83"/>
      <c r="M8" s="83"/>
      <c r="N8" s="83"/>
      <c r="O8" s="83"/>
      <c r="P8" s="83"/>
      <c r="Q8" s="83"/>
      <c r="R8" s="760" t="s">
        <v>412</v>
      </c>
      <c r="S8" s="761"/>
      <c r="T8" s="761"/>
      <c r="U8" s="762"/>
      <c r="V8" s="769" t="s">
        <v>493</v>
      </c>
      <c r="W8" s="770"/>
      <c r="X8" s="770"/>
      <c r="Y8" s="770"/>
      <c r="Z8" s="770"/>
      <c r="AA8" s="770"/>
      <c r="AB8" s="770"/>
      <c r="AC8" s="770"/>
      <c r="AD8" s="771"/>
      <c r="AF8" s="161" t="s">
        <v>344</v>
      </c>
      <c r="AH8" s="100">
        <v>6</v>
      </c>
      <c r="AI8" s="554" t="s">
        <v>393</v>
      </c>
      <c r="AJ8" s="555"/>
      <c r="AK8" s="555"/>
      <c r="AL8" s="555"/>
      <c r="AM8" s="555"/>
      <c r="AN8" s="555"/>
      <c r="AO8" s="555"/>
      <c r="AP8" s="555"/>
      <c r="AQ8" s="555"/>
      <c r="AR8" s="556"/>
      <c r="AS8" s="162" t="s">
        <v>476</v>
      </c>
      <c r="AU8" s="52"/>
    </row>
    <row r="9" spans="1:69" ht="13.2" customHeight="1" thickBot="1">
      <c r="A9" s="548"/>
      <c r="B9" s="549"/>
      <c r="C9" s="550"/>
      <c r="D9" s="579"/>
      <c r="E9" s="580"/>
      <c r="F9" s="581"/>
      <c r="G9" s="192"/>
      <c r="H9" s="192"/>
      <c r="I9" s="192"/>
      <c r="J9" s="193"/>
      <c r="K9" s="193"/>
      <c r="L9" s="193"/>
      <c r="M9" s="193"/>
      <c r="N9" s="193"/>
      <c r="O9" s="193"/>
      <c r="P9" s="193"/>
      <c r="Q9" s="193"/>
      <c r="R9" s="193"/>
      <c r="S9" s="193"/>
      <c r="T9" s="193"/>
      <c r="U9" s="193"/>
      <c r="V9" s="193"/>
      <c r="W9" s="193"/>
      <c r="X9" s="193"/>
      <c r="Y9" s="192"/>
      <c r="Z9" s="192"/>
      <c r="AA9" s="192"/>
      <c r="AB9" s="192"/>
      <c r="AC9" s="192"/>
      <c r="AD9" s="192"/>
      <c r="AF9" s="161" t="s">
        <v>350</v>
      </c>
      <c r="AH9" s="107">
        <v>7</v>
      </c>
      <c r="AI9" s="504" t="s">
        <v>394</v>
      </c>
      <c r="AJ9" s="505"/>
      <c r="AK9" s="505"/>
      <c r="AL9" s="505"/>
      <c r="AM9" s="505"/>
      <c r="AN9" s="505"/>
      <c r="AO9" s="505"/>
      <c r="AP9" s="505"/>
      <c r="AQ9" s="505"/>
      <c r="AR9" s="506"/>
      <c r="AS9" s="162" t="s">
        <v>476</v>
      </c>
    </row>
    <row r="10" spans="1:69" ht="16.5" customHeight="1" thickTop="1">
      <c r="A10" s="460" t="s">
        <v>264</v>
      </c>
      <c r="B10" s="461"/>
      <c r="C10" s="461"/>
      <c r="D10" s="462" t="str">
        <f>IFERROR(VLOOKUP($D$8,$AH$2:$AR$25,2,0),"")</f>
        <v>登録推進事業費　1.一般カテゴリー（Ⅱ種）登録推進事業　①市町村等地域単位の競技会の開催</v>
      </c>
      <c r="E10" s="463"/>
      <c r="F10" s="463"/>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5"/>
      <c r="AF10" s="161" t="s">
        <v>356</v>
      </c>
      <c r="AH10" s="107">
        <v>8</v>
      </c>
      <c r="AI10" s="504" t="s">
        <v>395</v>
      </c>
      <c r="AJ10" s="505"/>
      <c r="AK10" s="505"/>
      <c r="AL10" s="505"/>
      <c r="AM10" s="505"/>
      <c r="AN10" s="505"/>
      <c r="AO10" s="505"/>
      <c r="AP10" s="505"/>
      <c r="AQ10" s="505"/>
      <c r="AR10" s="506"/>
      <c r="AS10" s="162" t="s">
        <v>476</v>
      </c>
    </row>
    <row r="11" spans="1:69" ht="16.5" customHeight="1" thickBot="1">
      <c r="A11" s="466" t="s">
        <v>68</v>
      </c>
      <c r="B11" s="467"/>
      <c r="C11" s="467"/>
      <c r="D11" s="582" t="s">
        <v>343</v>
      </c>
      <c r="E11" s="583"/>
      <c r="F11" s="583"/>
      <c r="G11" s="583"/>
      <c r="H11" s="583"/>
      <c r="I11" s="583"/>
      <c r="J11" s="470" t="s">
        <v>494</v>
      </c>
      <c r="K11" s="470"/>
      <c r="L11" s="470"/>
      <c r="M11" s="470"/>
      <c r="N11" s="470"/>
      <c r="O11" s="470"/>
      <c r="P11" s="470"/>
      <c r="Q11" s="470"/>
      <c r="R11" s="470"/>
      <c r="S11" s="470"/>
      <c r="T11" s="470"/>
      <c r="U11" s="470"/>
      <c r="V11" s="470"/>
      <c r="W11" s="470"/>
      <c r="X11" s="470"/>
      <c r="Y11" s="470"/>
      <c r="Z11" s="470"/>
      <c r="AA11" s="470"/>
      <c r="AB11" s="470"/>
      <c r="AC11" s="470"/>
      <c r="AD11" s="471"/>
      <c r="AF11" s="161" t="s">
        <v>351</v>
      </c>
      <c r="AH11" s="108">
        <v>9</v>
      </c>
      <c r="AI11" s="507" t="s">
        <v>396</v>
      </c>
      <c r="AJ11" s="508"/>
      <c r="AK11" s="508"/>
      <c r="AL11" s="508"/>
      <c r="AM11" s="508"/>
      <c r="AN11" s="508"/>
      <c r="AO11" s="508"/>
      <c r="AP11" s="508"/>
      <c r="AQ11" s="508"/>
      <c r="AR11" s="509"/>
      <c r="AS11" s="162" t="s">
        <v>476</v>
      </c>
      <c r="AT11" s="162" t="s">
        <v>472</v>
      </c>
    </row>
    <row r="12" spans="1:69" ht="16.5" customHeight="1">
      <c r="A12" s="574" t="s">
        <v>418</v>
      </c>
      <c r="B12" s="575"/>
      <c r="C12" s="242" t="s">
        <v>417</v>
      </c>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1"/>
      <c r="AF12" s="161" t="s">
        <v>352</v>
      </c>
      <c r="AH12" s="108">
        <v>10</v>
      </c>
      <c r="AI12" s="507" t="s">
        <v>397</v>
      </c>
      <c r="AJ12" s="508"/>
      <c r="AK12" s="508"/>
      <c r="AL12" s="508"/>
      <c r="AM12" s="508"/>
      <c r="AN12" s="508"/>
      <c r="AO12" s="508"/>
      <c r="AP12" s="508"/>
      <c r="AQ12" s="508"/>
      <c r="AR12" s="509"/>
      <c r="AS12" s="162" t="s">
        <v>476</v>
      </c>
      <c r="AT12" s="162" t="s">
        <v>475</v>
      </c>
    </row>
    <row r="13" spans="1:69">
      <c r="A13" s="483" t="s">
        <v>419</v>
      </c>
      <c r="B13" s="484"/>
      <c r="C13" s="490" t="s">
        <v>285</v>
      </c>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1"/>
      <c r="AF13" s="161" t="s">
        <v>353</v>
      </c>
      <c r="AH13" s="106">
        <v>11</v>
      </c>
      <c r="AI13" s="510" t="s">
        <v>398</v>
      </c>
      <c r="AJ13" s="511"/>
      <c r="AK13" s="511"/>
      <c r="AL13" s="511"/>
      <c r="AM13" s="511"/>
      <c r="AN13" s="511"/>
      <c r="AO13" s="511"/>
      <c r="AP13" s="511"/>
      <c r="AQ13" s="511"/>
      <c r="AR13" s="512"/>
      <c r="AS13" s="162" t="s">
        <v>476</v>
      </c>
      <c r="AT13" s="162" t="s">
        <v>271</v>
      </c>
    </row>
    <row r="14" spans="1:69">
      <c r="A14" s="483" t="s">
        <v>420</v>
      </c>
      <c r="B14" s="484"/>
      <c r="C14" s="557" t="s">
        <v>475</v>
      </c>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8"/>
      <c r="AF14" s="161" t="s">
        <v>354</v>
      </c>
      <c r="AH14" s="106">
        <v>12</v>
      </c>
      <c r="AI14" s="510" t="s">
        <v>399</v>
      </c>
      <c r="AJ14" s="511"/>
      <c r="AK14" s="511"/>
      <c r="AL14" s="511"/>
      <c r="AM14" s="511"/>
      <c r="AN14" s="511"/>
      <c r="AO14" s="511"/>
      <c r="AP14" s="511"/>
      <c r="AQ14" s="511"/>
      <c r="AR14" s="512"/>
      <c r="AS14" s="162" t="s">
        <v>476</v>
      </c>
      <c r="AT14" s="162" t="s">
        <v>272</v>
      </c>
    </row>
    <row r="15" spans="1:69">
      <c r="A15" s="483" t="s">
        <v>421</v>
      </c>
      <c r="B15" s="484"/>
      <c r="C15" s="445">
        <v>20</v>
      </c>
      <c r="D15" s="446">
        <v>25</v>
      </c>
      <c r="E15" s="445" t="s">
        <v>429</v>
      </c>
      <c r="F15" s="446">
        <v>10</v>
      </c>
      <c r="G15" s="445" t="s">
        <v>430</v>
      </c>
      <c r="H15" s="446">
        <v>5</v>
      </c>
      <c r="I15" s="445" t="s">
        <v>431</v>
      </c>
      <c r="J15" s="261" t="s">
        <v>84</v>
      </c>
      <c r="K15" s="445">
        <v>20</v>
      </c>
      <c r="L15" s="446">
        <v>25</v>
      </c>
      <c r="M15" s="445" t="s">
        <v>429</v>
      </c>
      <c r="N15" s="446">
        <v>10</v>
      </c>
      <c r="O15" s="445" t="s">
        <v>430</v>
      </c>
      <c r="P15" s="446">
        <v>6</v>
      </c>
      <c r="Q15" s="445" t="s">
        <v>431</v>
      </c>
      <c r="R15" s="261" t="s">
        <v>483</v>
      </c>
      <c r="S15" s="446">
        <v>2</v>
      </c>
      <c r="T15" s="561" t="s">
        <v>484</v>
      </c>
      <c r="U15" s="561"/>
      <c r="V15" s="194"/>
      <c r="W15" s="194"/>
      <c r="X15" s="194"/>
      <c r="Y15" s="194"/>
      <c r="Z15" s="194"/>
      <c r="AA15" s="194"/>
      <c r="AB15" s="194"/>
      <c r="AC15" s="194"/>
      <c r="AD15" s="262"/>
      <c r="AF15" s="161" t="s">
        <v>355</v>
      </c>
      <c r="AH15" s="100">
        <v>13</v>
      </c>
      <c r="AI15" s="513" t="s">
        <v>400</v>
      </c>
      <c r="AJ15" s="514"/>
      <c r="AK15" s="514"/>
      <c r="AL15" s="514"/>
      <c r="AM15" s="514"/>
      <c r="AN15" s="514"/>
      <c r="AO15" s="514"/>
      <c r="AP15" s="514"/>
      <c r="AQ15" s="514"/>
      <c r="AR15" s="515"/>
      <c r="AS15" s="162" t="s">
        <v>476</v>
      </c>
      <c r="AT15" s="162" t="s">
        <v>275</v>
      </c>
    </row>
    <row r="16" spans="1:69" ht="13.2" customHeight="1">
      <c r="A16" s="468" t="s">
        <v>422</v>
      </c>
      <c r="B16" s="469"/>
      <c r="C16" s="481" t="s">
        <v>495</v>
      </c>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2"/>
      <c r="AF16" s="161" t="s">
        <v>413</v>
      </c>
      <c r="AH16" s="100">
        <v>14</v>
      </c>
      <c r="AI16" s="513" t="s">
        <v>401</v>
      </c>
      <c r="AJ16" s="514"/>
      <c r="AK16" s="514"/>
      <c r="AL16" s="514"/>
      <c r="AM16" s="514"/>
      <c r="AN16" s="514"/>
      <c r="AO16" s="514"/>
      <c r="AP16" s="514"/>
      <c r="AQ16" s="514"/>
      <c r="AR16" s="515"/>
      <c r="AS16" s="162" t="s">
        <v>476</v>
      </c>
      <c r="AT16" s="162" t="s">
        <v>273</v>
      </c>
    </row>
    <row r="17" spans="1:69" ht="25.95" customHeight="1">
      <c r="A17" s="468" t="s">
        <v>423</v>
      </c>
      <c r="B17" s="469"/>
      <c r="C17" s="481" t="s">
        <v>496</v>
      </c>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2"/>
      <c r="AF17" s="162" t="s">
        <v>271</v>
      </c>
      <c r="AH17" s="100">
        <v>15</v>
      </c>
      <c r="AI17" s="513" t="s">
        <v>402</v>
      </c>
      <c r="AJ17" s="514"/>
      <c r="AK17" s="514"/>
      <c r="AL17" s="514"/>
      <c r="AM17" s="514"/>
      <c r="AN17" s="514"/>
      <c r="AO17" s="514"/>
      <c r="AP17" s="514"/>
      <c r="AQ17" s="514"/>
      <c r="AR17" s="515"/>
      <c r="AS17" s="162" t="s">
        <v>476</v>
      </c>
      <c r="AT17" s="162" t="s">
        <v>274</v>
      </c>
    </row>
    <row r="18" spans="1:69" ht="15" customHeight="1">
      <c r="A18" s="468" t="s">
        <v>424</v>
      </c>
      <c r="B18" s="469"/>
      <c r="C18" s="481" t="s">
        <v>497</v>
      </c>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2"/>
      <c r="AF18" s="162" t="s">
        <v>272</v>
      </c>
      <c r="AH18" s="109">
        <v>16</v>
      </c>
      <c r="AI18" s="516" t="s">
        <v>403</v>
      </c>
      <c r="AJ18" s="517"/>
      <c r="AK18" s="517"/>
      <c r="AL18" s="517"/>
      <c r="AM18" s="517"/>
      <c r="AN18" s="517"/>
      <c r="AO18" s="517"/>
      <c r="AP18" s="517"/>
      <c r="AQ18" s="517"/>
      <c r="AR18" s="518"/>
      <c r="AS18" s="162" t="s">
        <v>476</v>
      </c>
      <c r="AT18" s="162" t="s">
        <v>276</v>
      </c>
    </row>
    <row r="19" spans="1:69" ht="37.950000000000003" customHeight="1" thickBot="1">
      <c r="A19" s="477" t="s">
        <v>425</v>
      </c>
      <c r="B19" s="478"/>
      <c r="C19" s="479" t="s">
        <v>498</v>
      </c>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80"/>
      <c r="AF19" s="162" t="s">
        <v>275</v>
      </c>
      <c r="AH19" s="109">
        <v>17</v>
      </c>
      <c r="AI19" s="516" t="s">
        <v>404</v>
      </c>
      <c r="AJ19" s="517"/>
      <c r="AK19" s="517"/>
      <c r="AL19" s="517"/>
      <c r="AM19" s="517"/>
      <c r="AN19" s="517"/>
      <c r="AO19" s="517"/>
      <c r="AP19" s="517"/>
      <c r="AQ19" s="517"/>
      <c r="AR19" s="518"/>
      <c r="AS19" s="162" t="s">
        <v>476</v>
      </c>
      <c r="AT19" s="162" t="s">
        <v>277</v>
      </c>
    </row>
    <row r="20" spans="1:69" ht="21.6" customHeight="1">
      <c r="A20" s="195"/>
      <c r="B20" s="195"/>
      <c r="C20" s="195"/>
      <c r="D20" s="196"/>
      <c r="E20" s="196"/>
      <c r="F20" s="196"/>
      <c r="G20" s="196"/>
      <c r="H20" s="196"/>
      <c r="I20" s="196"/>
      <c r="J20" s="196"/>
      <c r="K20" s="196"/>
      <c r="L20" s="196"/>
      <c r="M20" s="196"/>
      <c r="N20" s="196"/>
      <c r="O20" s="196"/>
      <c r="P20" s="196"/>
      <c r="Q20" s="196"/>
      <c r="R20" s="196"/>
      <c r="S20" s="196"/>
      <c r="T20" s="196"/>
      <c r="U20" s="196"/>
      <c r="V20" s="196"/>
      <c r="W20" s="196"/>
      <c r="X20" s="196"/>
      <c r="Y20" s="195"/>
      <c r="Z20" s="195"/>
      <c r="AA20" s="195"/>
      <c r="AB20" s="195"/>
      <c r="AC20" s="195"/>
      <c r="AD20" s="195"/>
      <c r="AF20" s="162" t="s">
        <v>273</v>
      </c>
      <c r="AH20" s="105">
        <v>18</v>
      </c>
      <c r="AI20" s="542" t="s">
        <v>405</v>
      </c>
      <c r="AJ20" s="543"/>
      <c r="AK20" s="543"/>
      <c r="AL20" s="543"/>
      <c r="AM20" s="543"/>
      <c r="AN20" s="543"/>
      <c r="AO20" s="543"/>
      <c r="AP20" s="543"/>
      <c r="AQ20" s="543"/>
      <c r="AR20" s="544"/>
      <c r="AS20" s="162" t="s">
        <v>476</v>
      </c>
      <c r="AT20" s="162" t="s">
        <v>278</v>
      </c>
    </row>
    <row r="21" spans="1:69" ht="14.25" customHeight="1" thickBot="1">
      <c r="A21" s="74" t="s">
        <v>7</v>
      </c>
      <c r="B21" s="74"/>
      <c r="C21" s="74"/>
      <c r="D21" s="197"/>
      <c r="E21" s="197"/>
      <c r="F21" s="197"/>
      <c r="G21" s="564" t="s">
        <v>5</v>
      </c>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F21" s="162" t="s">
        <v>274</v>
      </c>
      <c r="AH21" s="105">
        <v>19</v>
      </c>
      <c r="AI21" s="542" t="s">
        <v>406</v>
      </c>
      <c r="AJ21" s="543"/>
      <c r="AK21" s="543"/>
      <c r="AL21" s="543"/>
      <c r="AM21" s="543"/>
      <c r="AN21" s="543"/>
      <c r="AO21" s="543"/>
      <c r="AP21" s="543"/>
      <c r="AQ21" s="543"/>
      <c r="AR21" s="544"/>
      <c r="AS21" s="162" t="s">
        <v>476</v>
      </c>
      <c r="AT21" s="162" t="s">
        <v>279</v>
      </c>
      <c r="AU21" s="56"/>
      <c r="AV21" s="56"/>
      <c r="AW21" s="56"/>
      <c r="AX21" s="56"/>
      <c r="AY21" s="56"/>
      <c r="AZ21" s="56"/>
      <c r="BA21" s="56"/>
      <c r="BB21" s="56"/>
      <c r="BC21" s="56"/>
      <c r="BD21" s="56"/>
      <c r="BE21" s="56"/>
      <c r="BF21" s="56"/>
      <c r="BG21" s="56"/>
      <c r="BH21" s="56"/>
      <c r="BI21" s="56"/>
      <c r="BJ21" s="56"/>
      <c r="BK21" s="56"/>
      <c r="BL21" s="56"/>
      <c r="BM21" s="56"/>
      <c r="BN21" s="56"/>
      <c r="BO21" s="56"/>
      <c r="BP21" s="56"/>
    </row>
    <row r="22" spans="1:69" s="74" customFormat="1" ht="17.7" customHeight="1" thickBot="1">
      <c r="A22" s="485" t="s">
        <v>4</v>
      </c>
      <c r="B22" s="486"/>
      <c r="C22" s="486"/>
      <c r="D22" s="565" t="s">
        <v>266</v>
      </c>
      <c r="E22" s="566"/>
      <c r="F22" s="567"/>
      <c r="G22" s="487" t="s">
        <v>267</v>
      </c>
      <c r="H22" s="488"/>
      <c r="I22" s="488"/>
      <c r="J22" s="488"/>
      <c r="K22" s="488"/>
      <c r="L22" s="488"/>
      <c r="M22" s="488"/>
      <c r="N22" s="488"/>
      <c r="O22" s="488"/>
      <c r="P22" s="488"/>
      <c r="Q22" s="488"/>
      <c r="R22" s="488"/>
      <c r="S22" s="488"/>
      <c r="T22" s="488"/>
      <c r="U22" s="488"/>
      <c r="V22" s="488"/>
      <c r="W22" s="488"/>
      <c r="X22" s="488"/>
      <c r="Y22" s="488"/>
      <c r="Z22" s="488"/>
      <c r="AA22" s="488"/>
      <c r="AB22" s="488"/>
      <c r="AC22" s="488"/>
      <c r="AD22" s="489"/>
      <c r="AF22" s="162" t="s">
        <v>276</v>
      </c>
      <c r="AG22" s="75"/>
      <c r="AH22" s="100">
        <v>20</v>
      </c>
      <c r="AI22" s="513" t="s">
        <v>407</v>
      </c>
      <c r="AJ22" s="514"/>
      <c r="AK22" s="514"/>
      <c r="AL22" s="514"/>
      <c r="AM22" s="514"/>
      <c r="AN22" s="514"/>
      <c r="AO22" s="514"/>
      <c r="AP22" s="514"/>
      <c r="AQ22" s="514"/>
      <c r="AR22" s="515"/>
      <c r="AS22" s="162" t="s">
        <v>476</v>
      </c>
      <c r="AT22" s="162" t="s">
        <v>280</v>
      </c>
      <c r="AV22" s="75"/>
      <c r="AW22" s="75"/>
      <c r="AX22" s="75"/>
      <c r="AY22" s="75"/>
      <c r="AZ22" s="75"/>
      <c r="BA22" s="75"/>
      <c r="BB22" s="75"/>
      <c r="BC22" s="75"/>
      <c r="BD22" s="75"/>
      <c r="BE22" s="75"/>
      <c r="BF22" s="75"/>
      <c r="BG22" s="75"/>
      <c r="BH22" s="75"/>
      <c r="BI22" s="75"/>
      <c r="BJ22" s="75"/>
      <c r="BK22" s="75"/>
      <c r="BL22" s="75"/>
      <c r="BM22" s="75"/>
      <c r="BN22" s="75"/>
      <c r="BO22" s="75"/>
      <c r="BP22" s="75"/>
      <c r="BQ22" s="75"/>
    </row>
    <row r="23" spans="1:69" s="75" customFormat="1" ht="17.399999999999999" customHeight="1">
      <c r="A23" s="472" t="s">
        <v>367</v>
      </c>
      <c r="B23" s="473"/>
      <c r="C23" s="473"/>
      <c r="D23" s="568">
        <v>283700</v>
      </c>
      <c r="E23" s="569"/>
      <c r="F23" s="570"/>
      <c r="G23" s="474" t="s">
        <v>499</v>
      </c>
      <c r="H23" s="475"/>
      <c r="I23" s="475"/>
      <c r="J23" s="475"/>
      <c r="K23" s="475"/>
      <c r="L23" s="475"/>
      <c r="M23" s="475"/>
      <c r="N23" s="475"/>
      <c r="O23" s="475"/>
      <c r="P23" s="475"/>
      <c r="Q23" s="475"/>
      <c r="R23" s="475"/>
      <c r="S23" s="475"/>
      <c r="T23" s="475"/>
      <c r="U23" s="475"/>
      <c r="V23" s="475"/>
      <c r="W23" s="475"/>
      <c r="X23" s="475"/>
      <c r="Y23" s="475"/>
      <c r="Z23" s="475"/>
      <c r="AA23" s="475"/>
      <c r="AB23" s="475"/>
      <c r="AC23" s="475"/>
      <c r="AD23" s="476"/>
      <c r="AF23" s="162" t="s">
        <v>277</v>
      </c>
      <c r="AG23" s="74"/>
      <c r="AH23" s="100">
        <v>21</v>
      </c>
      <c r="AI23" s="513" t="s">
        <v>408</v>
      </c>
      <c r="AJ23" s="514"/>
      <c r="AK23" s="514"/>
      <c r="AL23" s="514"/>
      <c r="AM23" s="514"/>
      <c r="AN23" s="514"/>
      <c r="AO23" s="514"/>
      <c r="AP23" s="514"/>
      <c r="AQ23" s="514"/>
      <c r="AR23" s="515"/>
      <c r="AS23" s="162" t="s">
        <v>476</v>
      </c>
      <c r="AT23" s="162" t="s">
        <v>281</v>
      </c>
    </row>
    <row r="24" spans="1:69" s="75" customFormat="1" ht="17.7" customHeight="1">
      <c r="A24" s="562" t="s">
        <v>35</v>
      </c>
      <c r="B24" s="563"/>
      <c r="C24" s="563"/>
      <c r="D24" s="571"/>
      <c r="E24" s="572"/>
      <c r="F24" s="573"/>
      <c r="G24" s="474"/>
      <c r="H24" s="475"/>
      <c r="I24" s="475"/>
      <c r="J24" s="475"/>
      <c r="K24" s="475"/>
      <c r="L24" s="475"/>
      <c r="M24" s="475"/>
      <c r="N24" s="475"/>
      <c r="O24" s="475"/>
      <c r="P24" s="475"/>
      <c r="Q24" s="475"/>
      <c r="R24" s="475"/>
      <c r="S24" s="475"/>
      <c r="T24" s="475"/>
      <c r="U24" s="475"/>
      <c r="V24" s="475"/>
      <c r="W24" s="475"/>
      <c r="X24" s="475"/>
      <c r="Y24" s="475"/>
      <c r="Z24" s="475"/>
      <c r="AA24" s="475"/>
      <c r="AB24" s="475"/>
      <c r="AC24" s="475"/>
      <c r="AD24" s="476"/>
      <c r="AF24" s="162" t="s">
        <v>278</v>
      </c>
      <c r="AH24" s="100">
        <v>22</v>
      </c>
      <c r="AI24" s="513" t="s">
        <v>409</v>
      </c>
      <c r="AJ24" s="514"/>
      <c r="AK24" s="514"/>
      <c r="AL24" s="514"/>
      <c r="AM24" s="514"/>
      <c r="AN24" s="514"/>
      <c r="AO24" s="514"/>
      <c r="AP24" s="514"/>
      <c r="AQ24" s="514"/>
      <c r="AR24" s="515"/>
      <c r="AS24" s="162" t="s">
        <v>476</v>
      </c>
      <c r="AT24" s="162" t="s">
        <v>282</v>
      </c>
    </row>
    <row r="25" spans="1:69" s="75" customFormat="1" ht="17.7" customHeight="1">
      <c r="A25" s="562" t="s">
        <v>36</v>
      </c>
      <c r="B25" s="563"/>
      <c r="C25" s="563"/>
      <c r="D25" s="571"/>
      <c r="E25" s="572"/>
      <c r="F25" s="573"/>
      <c r="G25" s="474"/>
      <c r="H25" s="475"/>
      <c r="I25" s="475"/>
      <c r="J25" s="475"/>
      <c r="K25" s="475"/>
      <c r="L25" s="475"/>
      <c r="M25" s="475"/>
      <c r="N25" s="475"/>
      <c r="O25" s="475"/>
      <c r="P25" s="475"/>
      <c r="Q25" s="475"/>
      <c r="R25" s="475"/>
      <c r="S25" s="475"/>
      <c r="T25" s="475"/>
      <c r="U25" s="475"/>
      <c r="V25" s="475"/>
      <c r="W25" s="475"/>
      <c r="X25" s="475"/>
      <c r="Y25" s="475"/>
      <c r="Z25" s="475"/>
      <c r="AA25" s="475"/>
      <c r="AB25" s="475"/>
      <c r="AC25" s="475"/>
      <c r="AD25" s="476"/>
      <c r="AF25" s="162" t="s">
        <v>279</v>
      </c>
      <c r="AH25" s="101">
        <v>23</v>
      </c>
      <c r="AI25" s="110" t="s">
        <v>410</v>
      </c>
      <c r="AJ25" s="111"/>
      <c r="AK25" s="111"/>
      <c r="AL25" s="111"/>
      <c r="AM25" s="111"/>
      <c r="AN25" s="111"/>
      <c r="AO25" s="111"/>
      <c r="AP25" s="111"/>
      <c r="AQ25" s="111"/>
      <c r="AR25" s="112"/>
      <c r="AS25" s="317" t="s">
        <v>477</v>
      </c>
      <c r="AT25" s="162" t="s">
        <v>283</v>
      </c>
    </row>
    <row r="26" spans="1:69" s="75" customFormat="1" ht="17.7" customHeight="1">
      <c r="A26" s="562" t="s">
        <v>37</v>
      </c>
      <c r="B26" s="563"/>
      <c r="C26" s="563"/>
      <c r="D26" s="571"/>
      <c r="E26" s="572"/>
      <c r="F26" s="573"/>
      <c r="G26" s="474"/>
      <c r="H26" s="475"/>
      <c r="I26" s="475"/>
      <c r="J26" s="475"/>
      <c r="K26" s="475"/>
      <c r="L26" s="475"/>
      <c r="M26" s="475"/>
      <c r="N26" s="475"/>
      <c r="O26" s="475"/>
      <c r="P26" s="475"/>
      <c r="Q26" s="475"/>
      <c r="R26" s="475"/>
      <c r="S26" s="475"/>
      <c r="T26" s="475"/>
      <c r="U26" s="475"/>
      <c r="V26" s="475"/>
      <c r="W26" s="475"/>
      <c r="X26" s="475"/>
      <c r="Y26" s="475"/>
      <c r="Z26" s="475"/>
      <c r="AA26" s="475"/>
      <c r="AB26" s="475"/>
      <c r="AC26" s="475"/>
      <c r="AD26" s="476"/>
      <c r="AF26" s="162" t="s">
        <v>280</v>
      </c>
      <c r="AH26" s="163" t="s">
        <v>357</v>
      </c>
      <c r="AI26" s="535"/>
      <c r="AJ26" s="535"/>
      <c r="AK26" s="535"/>
      <c r="AL26" s="535"/>
      <c r="AM26" s="535"/>
      <c r="AN26" s="535"/>
      <c r="AO26" s="535"/>
      <c r="AP26" s="535"/>
      <c r="AQ26" s="535"/>
      <c r="AR26" s="535"/>
      <c r="AS26" s="76"/>
      <c r="AT26" s="162" t="s">
        <v>284</v>
      </c>
    </row>
    <row r="27" spans="1:69" s="75" customFormat="1" ht="17.7" customHeight="1">
      <c r="A27" s="495" t="s">
        <v>38</v>
      </c>
      <c r="B27" s="496"/>
      <c r="C27" s="496"/>
      <c r="D27" s="571"/>
      <c r="E27" s="572"/>
      <c r="F27" s="573"/>
      <c r="G27" s="474"/>
      <c r="H27" s="475"/>
      <c r="I27" s="475"/>
      <c r="J27" s="475"/>
      <c r="K27" s="475"/>
      <c r="L27" s="475"/>
      <c r="M27" s="475"/>
      <c r="N27" s="475"/>
      <c r="O27" s="475"/>
      <c r="P27" s="475"/>
      <c r="Q27" s="475"/>
      <c r="R27" s="475"/>
      <c r="S27" s="475"/>
      <c r="T27" s="475"/>
      <c r="U27" s="475"/>
      <c r="V27" s="475"/>
      <c r="W27" s="475"/>
      <c r="X27" s="475"/>
      <c r="Y27" s="475"/>
      <c r="Z27" s="475"/>
      <c r="AA27" s="475"/>
      <c r="AB27" s="475"/>
      <c r="AC27" s="475"/>
      <c r="AD27" s="476"/>
      <c r="AF27" s="162" t="s">
        <v>281</v>
      </c>
      <c r="AH27" s="245" t="s">
        <v>426</v>
      </c>
      <c r="AI27" s="246"/>
      <c r="AJ27" s="246"/>
      <c r="AK27" s="246"/>
      <c r="AL27" s="246"/>
      <c r="AM27" s="246"/>
      <c r="AN27" s="246"/>
      <c r="AO27" s="246"/>
      <c r="AP27" s="246"/>
      <c r="AQ27" s="246"/>
      <c r="AR27" s="246"/>
      <c r="AS27" s="76"/>
    </row>
    <row r="28" spans="1:69" s="75" customFormat="1" ht="17.7" customHeight="1">
      <c r="A28" s="562" t="s">
        <v>39</v>
      </c>
      <c r="B28" s="563"/>
      <c r="C28" s="563"/>
      <c r="D28" s="674">
        <f>J28*P28</f>
        <v>0</v>
      </c>
      <c r="E28" s="675"/>
      <c r="F28" s="676"/>
      <c r="G28" s="680" t="s">
        <v>312</v>
      </c>
      <c r="H28" s="498"/>
      <c r="I28" s="681"/>
      <c r="J28" s="499"/>
      <c r="K28" s="500"/>
      <c r="L28" s="683" t="s">
        <v>313</v>
      </c>
      <c r="M28" s="684"/>
      <c r="N28" s="684"/>
      <c r="O28" s="684"/>
      <c r="P28" s="499"/>
      <c r="Q28" s="500"/>
      <c r="R28" s="284"/>
      <c r="S28" s="284"/>
      <c r="T28" s="284"/>
      <c r="U28" s="284"/>
      <c r="V28" s="284"/>
      <c r="W28" s="284"/>
      <c r="X28" s="284"/>
      <c r="Y28" s="284"/>
      <c r="Z28" s="284"/>
      <c r="AA28" s="285"/>
      <c r="AB28" s="285"/>
      <c r="AC28" s="285"/>
      <c r="AD28" s="286"/>
      <c r="AF28" s="162" t="s">
        <v>282</v>
      </c>
      <c r="AH28" s="245" t="s">
        <v>427</v>
      </c>
      <c r="AI28" s="246"/>
      <c r="AJ28" s="246"/>
      <c r="AK28" s="246"/>
      <c r="AL28" s="246"/>
      <c r="AM28" s="246"/>
      <c r="AN28" s="246"/>
      <c r="AO28" s="246"/>
      <c r="AP28" s="246"/>
      <c r="AQ28" s="246"/>
      <c r="AR28" s="246"/>
      <c r="AS28" s="76"/>
    </row>
    <row r="29" spans="1:69" s="75" customFormat="1" ht="17.7" customHeight="1">
      <c r="A29" s="495" t="s">
        <v>40</v>
      </c>
      <c r="B29" s="496"/>
      <c r="C29" s="496"/>
      <c r="D29" s="674">
        <f>J29*(P29+U29)+AB29</f>
        <v>100000</v>
      </c>
      <c r="E29" s="675"/>
      <c r="F29" s="676"/>
      <c r="G29" s="680" t="s">
        <v>309</v>
      </c>
      <c r="H29" s="498"/>
      <c r="I29" s="681"/>
      <c r="J29" s="622">
        <v>5000</v>
      </c>
      <c r="K29" s="623"/>
      <c r="L29" s="497" t="s">
        <v>311</v>
      </c>
      <c r="M29" s="498"/>
      <c r="N29" s="498"/>
      <c r="O29" s="498"/>
      <c r="P29" s="499">
        <v>10</v>
      </c>
      <c r="Q29" s="500"/>
      <c r="R29" s="497" t="s">
        <v>310</v>
      </c>
      <c r="S29" s="498"/>
      <c r="T29" s="498"/>
      <c r="U29" s="499">
        <v>10</v>
      </c>
      <c r="V29" s="500"/>
      <c r="W29" s="284"/>
      <c r="X29" s="776" t="s">
        <v>451</v>
      </c>
      <c r="Y29" s="777"/>
      <c r="Z29" s="777"/>
      <c r="AA29" s="778"/>
      <c r="AB29" s="752">
        <f>AM37</f>
        <v>0</v>
      </c>
      <c r="AC29" s="752"/>
      <c r="AD29" s="753"/>
      <c r="AF29" s="162" t="s">
        <v>283</v>
      </c>
      <c r="AH29" s="245" t="s">
        <v>428</v>
      </c>
      <c r="AI29" s="246"/>
      <c r="AJ29" s="246"/>
      <c r="AK29" s="246"/>
      <c r="AL29" s="246"/>
      <c r="AM29" s="246"/>
      <c r="AN29" s="246"/>
      <c r="AO29" s="246"/>
      <c r="AP29" s="246"/>
      <c r="AQ29" s="246"/>
      <c r="AR29" s="246"/>
      <c r="AS29" s="76"/>
    </row>
    <row r="30" spans="1:69" s="75" customFormat="1" ht="17.7" customHeight="1">
      <c r="A30" s="562" t="s">
        <v>41</v>
      </c>
      <c r="B30" s="563"/>
      <c r="C30" s="563"/>
      <c r="D30" s="571"/>
      <c r="E30" s="572"/>
      <c r="F30" s="573"/>
      <c r="G30" s="474"/>
      <c r="H30" s="475"/>
      <c r="I30" s="475"/>
      <c r="J30" s="475"/>
      <c r="K30" s="475"/>
      <c r="L30" s="475"/>
      <c r="M30" s="475"/>
      <c r="N30" s="475"/>
      <c r="O30" s="475"/>
      <c r="P30" s="475"/>
      <c r="Q30" s="475"/>
      <c r="R30" s="475"/>
      <c r="S30" s="475"/>
      <c r="T30" s="475"/>
      <c r="U30" s="475"/>
      <c r="V30" s="475"/>
      <c r="W30" s="475"/>
      <c r="X30" s="475"/>
      <c r="Y30" s="475"/>
      <c r="Z30" s="475"/>
      <c r="AA30" s="652"/>
      <c r="AB30" s="652"/>
      <c r="AC30" s="652"/>
      <c r="AD30" s="653"/>
      <c r="AF30" s="162" t="s">
        <v>284</v>
      </c>
      <c r="AH30" s="15" t="s">
        <v>357</v>
      </c>
      <c r="AI30" s="246"/>
      <c r="AJ30" s="246"/>
      <c r="AK30" s="246"/>
      <c r="AL30" s="246"/>
      <c r="AM30" s="246"/>
      <c r="AN30" s="246"/>
      <c r="AO30" s="246"/>
      <c r="AP30" s="246"/>
      <c r="AQ30" s="246"/>
      <c r="AR30" s="246"/>
      <c r="AS30" s="76"/>
    </row>
    <row r="31" spans="1:69" s="75" customFormat="1" ht="17.7" customHeight="1" thickBot="1">
      <c r="A31" s="562" t="s">
        <v>42</v>
      </c>
      <c r="B31" s="563"/>
      <c r="C31" s="563"/>
      <c r="D31" s="571"/>
      <c r="E31" s="572"/>
      <c r="F31" s="573"/>
      <c r="G31" s="474"/>
      <c r="H31" s="475"/>
      <c r="I31" s="475"/>
      <c r="J31" s="475"/>
      <c r="K31" s="475"/>
      <c r="L31" s="475"/>
      <c r="M31" s="475"/>
      <c r="N31" s="475"/>
      <c r="O31" s="475"/>
      <c r="P31" s="475"/>
      <c r="Q31" s="475"/>
      <c r="R31" s="475"/>
      <c r="S31" s="475"/>
      <c r="T31" s="475"/>
      <c r="U31" s="475"/>
      <c r="V31" s="475"/>
      <c r="W31" s="475"/>
      <c r="X31" s="475"/>
      <c r="Y31" s="475"/>
      <c r="Z31" s="475"/>
      <c r="AA31" s="475"/>
      <c r="AB31" s="475"/>
      <c r="AC31" s="475"/>
      <c r="AD31" s="476"/>
      <c r="AF31" s="75" t="s">
        <v>486</v>
      </c>
      <c r="AH31" s="183"/>
      <c r="AI31" s="208"/>
      <c r="AJ31" s="76"/>
      <c r="AK31" s="76"/>
      <c r="AL31" s="76"/>
      <c r="AM31" s="76"/>
      <c r="AN31" s="209"/>
      <c r="AO31" s="209"/>
      <c r="AP31" s="164"/>
      <c r="AQ31" s="164"/>
      <c r="AR31" s="164"/>
      <c r="AS31" s="76"/>
    </row>
    <row r="32" spans="1:69" s="75" customFormat="1" ht="17.7" customHeight="1" thickBot="1">
      <c r="A32" s="495" t="s">
        <v>43</v>
      </c>
      <c r="B32" s="496"/>
      <c r="C32" s="496"/>
      <c r="D32" s="571"/>
      <c r="E32" s="572"/>
      <c r="F32" s="573"/>
      <c r="G32" s="474"/>
      <c r="H32" s="475"/>
      <c r="I32" s="475"/>
      <c r="J32" s="475"/>
      <c r="K32" s="475"/>
      <c r="L32" s="475"/>
      <c r="M32" s="475"/>
      <c r="N32" s="475"/>
      <c r="O32" s="475"/>
      <c r="P32" s="475"/>
      <c r="Q32" s="475"/>
      <c r="R32" s="475"/>
      <c r="S32" s="475"/>
      <c r="T32" s="475"/>
      <c r="U32" s="475"/>
      <c r="V32" s="475"/>
      <c r="W32" s="475"/>
      <c r="X32" s="475"/>
      <c r="Y32" s="475"/>
      <c r="Z32" s="475"/>
      <c r="AA32" s="475"/>
      <c r="AB32" s="475"/>
      <c r="AC32" s="475"/>
      <c r="AD32" s="476"/>
      <c r="AF32" s="523" t="s">
        <v>374</v>
      </c>
      <c r="AG32" s="524"/>
      <c r="AH32" s="297" t="s">
        <v>371</v>
      </c>
      <c r="AI32" s="299" t="s">
        <v>369</v>
      </c>
      <c r="AJ32" s="298" t="s">
        <v>372</v>
      </c>
      <c r="AK32" s="300" t="s">
        <v>370</v>
      </c>
      <c r="AL32" s="298" t="s">
        <v>372</v>
      </c>
      <c r="AM32" s="525" t="s">
        <v>373</v>
      </c>
      <c r="AN32" s="526"/>
      <c r="AO32" s="209"/>
      <c r="AP32" s="164"/>
      <c r="AQ32" s="164"/>
      <c r="AR32" s="164"/>
      <c r="AS32" s="76"/>
    </row>
    <row r="33" spans="1:98" s="75" customFormat="1" ht="17.7" customHeight="1" thickTop="1" thickBot="1">
      <c r="A33" s="662" t="s">
        <v>44</v>
      </c>
      <c r="B33" s="663"/>
      <c r="C33" s="663"/>
      <c r="D33" s="677"/>
      <c r="E33" s="678"/>
      <c r="F33" s="679"/>
      <c r="G33" s="664"/>
      <c r="H33" s="665"/>
      <c r="I33" s="665"/>
      <c r="J33" s="665"/>
      <c r="K33" s="665"/>
      <c r="L33" s="665"/>
      <c r="M33" s="665"/>
      <c r="N33" s="665"/>
      <c r="O33" s="665"/>
      <c r="P33" s="665"/>
      <c r="Q33" s="665"/>
      <c r="R33" s="665"/>
      <c r="S33" s="665"/>
      <c r="T33" s="665"/>
      <c r="U33" s="665"/>
      <c r="V33" s="665"/>
      <c r="W33" s="665"/>
      <c r="X33" s="665"/>
      <c r="Y33" s="665"/>
      <c r="Z33" s="665"/>
      <c r="AA33" s="665"/>
      <c r="AB33" s="665"/>
      <c r="AC33" s="665"/>
      <c r="AD33" s="666"/>
      <c r="AF33" s="527"/>
      <c r="AG33" s="528"/>
      <c r="AH33" s="227"/>
      <c r="AI33" s="198"/>
      <c r="AJ33" s="311">
        <f>AH33*AI33</f>
        <v>0</v>
      </c>
      <c r="AK33" s="198"/>
      <c r="AL33" s="311">
        <f>AH33*AK33</f>
        <v>0</v>
      </c>
      <c r="AM33" s="654">
        <f>AJ33+AL33</f>
        <v>0</v>
      </c>
      <c r="AN33" s="655"/>
      <c r="AO33" s="209"/>
      <c r="AP33" s="164"/>
      <c r="AQ33" s="164"/>
      <c r="AR33" s="164"/>
      <c r="AS33" s="76"/>
    </row>
    <row r="34" spans="1:98" s="75" customFormat="1" ht="17.7" customHeight="1" thickBot="1">
      <c r="A34" s="669" t="s">
        <v>0</v>
      </c>
      <c r="B34" s="669"/>
      <c r="C34" s="669"/>
      <c r="D34" s="619">
        <f>SUM(D23:D33)</f>
        <v>383700</v>
      </c>
      <c r="E34" s="620"/>
      <c r="F34" s="621"/>
      <c r="G34" s="78"/>
      <c r="H34" s="78"/>
      <c r="I34" s="78"/>
      <c r="J34" s="78"/>
      <c r="K34" s="78"/>
      <c r="L34" s="78"/>
      <c r="M34" s="78"/>
      <c r="N34" s="78"/>
      <c r="O34" s="78"/>
      <c r="P34" s="78"/>
      <c r="Q34" s="78"/>
      <c r="R34" s="78"/>
      <c r="S34" s="78"/>
      <c r="T34" s="78"/>
      <c r="U34" s="78"/>
      <c r="V34" s="78"/>
      <c r="W34" s="78"/>
      <c r="X34" s="78"/>
      <c r="Y34" s="79"/>
      <c r="Z34" s="79"/>
      <c r="AA34" s="79"/>
      <c r="AB34" s="79"/>
      <c r="AC34" s="79"/>
      <c r="AD34" s="79"/>
      <c r="AF34" s="667"/>
      <c r="AG34" s="668"/>
      <c r="AH34" s="301"/>
      <c r="AI34" s="203"/>
      <c r="AJ34" s="312">
        <f t="shared" ref="AJ34:AJ36" si="0">AH34*AI34</f>
        <v>0</v>
      </c>
      <c r="AK34" s="203"/>
      <c r="AL34" s="312">
        <f t="shared" ref="AL34:AL36" si="1">AH34*AK34</f>
        <v>0</v>
      </c>
      <c r="AM34" s="670">
        <f t="shared" ref="AM34:AM36" si="2">AJ34+AL34</f>
        <v>0</v>
      </c>
      <c r="AN34" s="671"/>
      <c r="AO34" s="209"/>
      <c r="AP34" s="164"/>
      <c r="AQ34" s="164"/>
      <c r="AR34" s="164"/>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667"/>
      <c r="AG35" s="668"/>
      <c r="AH35" s="301"/>
      <c r="AI35" s="203"/>
      <c r="AJ35" s="312">
        <f t="shared" si="0"/>
        <v>0</v>
      </c>
      <c r="AK35" s="203"/>
      <c r="AL35" s="312">
        <f t="shared" si="1"/>
        <v>0</v>
      </c>
      <c r="AM35" s="670">
        <f t="shared" si="2"/>
        <v>0</v>
      </c>
      <c r="AN35" s="671"/>
      <c r="AO35" s="209"/>
      <c r="AP35" s="164"/>
      <c r="AQ35" s="164"/>
      <c r="AR35" s="164"/>
    </row>
    <row r="36" spans="1:98" s="76" customFormat="1"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672"/>
      <c r="AG36" s="673"/>
      <c r="AH36" s="302"/>
      <c r="AI36" s="206"/>
      <c r="AJ36" s="313">
        <f t="shared" si="0"/>
        <v>0</v>
      </c>
      <c r="AK36" s="206"/>
      <c r="AL36" s="313">
        <f t="shared" si="1"/>
        <v>0</v>
      </c>
      <c r="AM36" s="532">
        <f t="shared" si="2"/>
        <v>0</v>
      </c>
      <c r="AN36" s="533"/>
      <c r="AO36" s="209"/>
      <c r="AP36" s="164"/>
      <c r="AQ36" s="164"/>
      <c r="AR36" s="164"/>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7" customHeight="1" thickBot="1">
      <c r="A37" s="635" t="s">
        <v>4</v>
      </c>
      <c r="B37" s="636"/>
      <c r="C37" s="637"/>
      <c r="D37" s="682" t="s">
        <v>266</v>
      </c>
      <c r="E37" s="566"/>
      <c r="F37" s="567"/>
      <c r="G37" s="688" t="s">
        <v>267</v>
      </c>
      <c r="H37" s="689"/>
      <c r="I37" s="689"/>
      <c r="J37" s="689"/>
      <c r="K37" s="689"/>
      <c r="L37" s="689"/>
      <c r="M37" s="689"/>
      <c r="N37" s="689"/>
      <c r="O37" s="689"/>
      <c r="P37" s="689"/>
      <c r="Q37" s="689"/>
      <c r="R37" s="689"/>
      <c r="S37" s="689"/>
      <c r="T37" s="689"/>
      <c r="U37" s="689"/>
      <c r="V37" s="689"/>
      <c r="W37" s="689"/>
      <c r="X37" s="689"/>
      <c r="Y37" s="689"/>
      <c r="Z37" s="689"/>
      <c r="AA37" s="689"/>
      <c r="AB37" s="689"/>
      <c r="AC37" s="689"/>
      <c r="AD37" s="690"/>
      <c r="AE37" s="76"/>
      <c r="AF37" s="212"/>
      <c r="AG37" s="212"/>
      <c r="AH37" s="213"/>
      <c r="AI37" s="214"/>
      <c r="AJ37" s="214"/>
      <c r="AK37" s="214"/>
      <c r="AL37" s="217" t="s">
        <v>375</v>
      </c>
      <c r="AM37" s="534">
        <f>SUM(AM33:AN36)</f>
        <v>0</v>
      </c>
      <c r="AN37" s="534"/>
      <c r="AO37" s="331" t="s">
        <v>487</v>
      </c>
      <c r="AP37" s="332"/>
      <c r="AQ37" s="332"/>
      <c r="AR37" s="332"/>
      <c r="AS37" s="333"/>
      <c r="AT37" s="333"/>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7" customHeight="1" thickBot="1">
      <c r="A38" s="616" t="s">
        <v>3</v>
      </c>
      <c r="B38" s="617"/>
      <c r="C38" s="618"/>
      <c r="D38" s="591">
        <f>SUM(K39:L43,O39:AD43)</f>
        <v>51300</v>
      </c>
      <c r="E38" s="592"/>
      <c r="F38" s="593"/>
      <c r="G38" s="691" t="s">
        <v>315</v>
      </c>
      <c r="H38" s="692"/>
      <c r="I38" s="692"/>
      <c r="J38" s="693"/>
      <c r="K38" s="740" t="s">
        <v>436</v>
      </c>
      <c r="L38" s="693"/>
      <c r="M38" s="740" t="s">
        <v>435</v>
      </c>
      <c r="N38" s="692"/>
      <c r="O38" s="642" t="s">
        <v>314</v>
      </c>
      <c r="P38" s="643"/>
      <c r="Q38" s="738" t="s">
        <v>318</v>
      </c>
      <c r="R38" s="739"/>
      <c r="S38" s="642" t="s">
        <v>319</v>
      </c>
      <c r="T38" s="643"/>
      <c r="U38" s="723"/>
      <c r="V38" s="724"/>
      <c r="W38" s="729"/>
      <c r="X38" s="724"/>
      <c r="Y38" s="729"/>
      <c r="Z38" s="724"/>
      <c r="AA38" s="729"/>
      <c r="AB38" s="724"/>
      <c r="AC38" s="729"/>
      <c r="AD38" s="732"/>
      <c r="AF38" s="212"/>
      <c r="AG38" s="212"/>
      <c r="AH38" s="213"/>
      <c r="AI38" s="214"/>
      <c r="AJ38" s="214"/>
      <c r="AK38" s="214"/>
      <c r="AL38" s="214"/>
      <c r="AM38" s="214"/>
      <c r="AN38" s="214"/>
      <c r="AO38" s="214"/>
      <c r="AP38" s="214"/>
      <c r="AQ38" s="214"/>
      <c r="AR38" s="214"/>
      <c r="AS38" s="214"/>
      <c r="AT38" s="214"/>
      <c r="AU38" s="214"/>
      <c r="AV38" s="76"/>
      <c r="AW38" s="76"/>
      <c r="AX38" s="76"/>
      <c r="AY38" s="76"/>
      <c r="AZ38" s="76"/>
      <c r="BA38" s="76"/>
      <c r="BB38" s="76"/>
      <c r="BC38" s="76"/>
      <c r="BD38" s="76"/>
      <c r="BE38" s="76"/>
    </row>
    <row r="39" spans="1:98" s="75" customFormat="1" ht="17.7" customHeight="1" thickBot="1">
      <c r="A39" s="89"/>
      <c r="B39" s="90"/>
      <c r="C39" s="91"/>
      <c r="D39" s="157"/>
      <c r="E39" s="247"/>
      <c r="F39" s="247"/>
      <c r="G39" s="694" t="str">
        <f>IF('例　①収支予算書　基盤強化推進費'!AF41="","",'例　①収支予算書　基盤強化推進費'!AF41)</f>
        <v>事前会議</v>
      </c>
      <c r="H39" s="695"/>
      <c r="I39" s="695"/>
      <c r="J39" s="696"/>
      <c r="K39" s="712">
        <f>AI41</f>
        <v>5000</v>
      </c>
      <c r="L39" s="713"/>
      <c r="M39" s="648">
        <f>AJ41</f>
        <v>8</v>
      </c>
      <c r="N39" s="649"/>
      <c r="O39" s="648">
        <f>AJ41*AK41</f>
        <v>16000</v>
      </c>
      <c r="P39" s="649"/>
      <c r="Q39" s="648">
        <f>AJ41*AL41</f>
        <v>2400</v>
      </c>
      <c r="R39" s="736"/>
      <c r="S39" s="648">
        <f>AM41</f>
        <v>1500</v>
      </c>
      <c r="T39" s="649"/>
      <c r="U39" s="725"/>
      <c r="V39" s="726"/>
      <c r="W39" s="730"/>
      <c r="X39" s="726"/>
      <c r="Y39" s="730"/>
      <c r="Z39" s="726"/>
      <c r="AA39" s="730"/>
      <c r="AB39" s="726"/>
      <c r="AC39" s="730"/>
      <c r="AD39" s="733"/>
      <c r="AF39" s="75" t="s">
        <v>321</v>
      </c>
      <c r="AG39" s="76"/>
      <c r="AH39" s="659" t="s">
        <v>339</v>
      </c>
      <c r="AI39" s="660"/>
      <c r="AJ39" s="660"/>
      <c r="AK39" s="660"/>
      <c r="AL39" s="661"/>
      <c r="AM39" s="656" t="s">
        <v>366</v>
      </c>
      <c r="AN39" s="657"/>
      <c r="AO39" s="657"/>
      <c r="AP39" s="657"/>
      <c r="AQ39" s="657"/>
      <c r="AR39" s="657"/>
      <c r="AS39" s="657"/>
      <c r="AT39" s="657"/>
      <c r="AU39" s="658"/>
      <c r="AV39" s="76"/>
    </row>
    <row r="40" spans="1:98" s="75" customFormat="1" ht="17.7" customHeight="1" thickBot="1">
      <c r="A40" s="89"/>
      <c r="B40" s="90"/>
      <c r="C40" s="91"/>
      <c r="D40" s="157"/>
      <c r="E40" s="247"/>
      <c r="F40" s="247"/>
      <c r="G40" s="694" t="str">
        <f>IF('例　①収支予算書　基盤強化推進費'!AF42="","",'例　①収支予算書　基盤強化推進費'!AF42)</f>
        <v>第1回実行委員会</v>
      </c>
      <c r="H40" s="695"/>
      <c r="I40" s="695"/>
      <c r="J40" s="696"/>
      <c r="K40" s="712">
        <f t="shared" ref="K40:K43" si="3">AI42</f>
        <v>5000</v>
      </c>
      <c r="L40" s="713"/>
      <c r="M40" s="648">
        <f t="shared" ref="M40:M43" si="4">AJ42</f>
        <v>8</v>
      </c>
      <c r="N40" s="649"/>
      <c r="O40" s="648">
        <f t="shared" ref="O40:O43" si="5">AJ42*AK42</f>
        <v>16000</v>
      </c>
      <c r="P40" s="649"/>
      <c r="Q40" s="648">
        <f t="shared" ref="Q40:Q43" si="6">AJ42*AL42</f>
        <v>2400</v>
      </c>
      <c r="R40" s="736"/>
      <c r="S40" s="648">
        <f t="shared" ref="S40:S43" si="7">AM42</f>
        <v>3000</v>
      </c>
      <c r="T40" s="649"/>
      <c r="U40" s="725"/>
      <c r="V40" s="726"/>
      <c r="W40" s="730"/>
      <c r="X40" s="726"/>
      <c r="Y40" s="730"/>
      <c r="Z40" s="726"/>
      <c r="AA40" s="730"/>
      <c r="AB40" s="726"/>
      <c r="AC40" s="730"/>
      <c r="AD40" s="733"/>
      <c r="AF40" s="502" t="s">
        <v>315</v>
      </c>
      <c r="AG40" s="503"/>
      <c r="AH40" s="303" t="s">
        <v>316</v>
      </c>
      <c r="AI40" s="304" t="s">
        <v>434</v>
      </c>
      <c r="AJ40" s="304" t="s">
        <v>435</v>
      </c>
      <c r="AK40" s="304" t="s">
        <v>317</v>
      </c>
      <c r="AL40" s="305" t="s">
        <v>318</v>
      </c>
      <c r="AM40" s="306" t="s">
        <v>316</v>
      </c>
      <c r="AN40" s="218">
        <v>500</v>
      </c>
      <c r="AO40" s="219">
        <v>1000</v>
      </c>
      <c r="AP40" s="220">
        <v>1500</v>
      </c>
      <c r="AQ40" s="220"/>
      <c r="AR40" s="220"/>
      <c r="AS40" s="220"/>
      <c r="AT40" s="220"/>
      <c r="AU40" s="221"/>
      <c r="AV40" s="322" t="s">
        <v>416</v>
      </c>
    </row>
    <row r="41" spans="1:98" s="75" customFormat="1" ht="17.7" customHeight="1" thickTop="1">
      <c r="A41" s="89"/>
      <c r="B41" s="90"/>
      <c r="C41" s="91"/>
      <c r="D41" s="157"/>
      <c r="E41" s="247"/>
      <c r="F41" s="247"/>
      <c r="G41" s="694" t="str">
        <f>IF('例　①収支予算書　基盤強化推進費'!AF43="","",'例　①収支予算書　基盤強化推進費'!AF43)</f>
        <v/>
      </c>
      <c r="H41" s="695"/>
      <c r="I41" s="695"/>
      <c r="J41" s="696"/>
      <c r="K41" s="712">
        <f t="shared" si="3"/>
        <v>0</v>
      </c>
      <c r="L41" s="713"/>
      <c r="M41" s="648">
        <f t="shared" si="4"/>
        <v>0</v>
      </c>
      <c r="N41" s="649"/>
      <c r="O41" s="648">
        <f t="shared" si="5"/>
        <v>0</v>
      </c>
      <c r="P41" s="649"/>
      <c r="Q41" s="648">
        <f t="shared" si="6"/>
        <v>0</v>
      </c>
      <c r="R41" s="736"/>
      <c r="S41" s="648">
        <f t="shared" si="7"/>
        <v>0</v>
      </c>
      <c r="T41" s="649"/>
      <c r="U41" s="725"/>
      <c r="V41" s="726"/>
      <c r="W41" s="730"/>
      <c r="X41" s="726"/>
      <c r="Y41" s="730"/>
      <c r="Z41" s="726"/>
      <c r="AA41" s="730"/>
      <c r="AB41" s="726"/>
      <c r="AC41" s="730"/>
      <c r="AD41" s="733"/>
      <c r="AF41" s="646" t="s">
        <v>500</v>
      </c>
      <c r="AG41" s="647"/>
      <c r="AH41" s="226">
        <f>AI41+AJ41*(AK41+AL41)</f>
        <v>23400</v>
      </c>
      <c r="AI41" s="198">
        <v>5000</v>
      </c>
      <c r="AJ41" s="198">
        <v>8</v>
      </c>
      <c r="AK41" s="198">
        <v>2000</v>
      </c>
      <c r="AL41" s="199">
        <v>300</v>
      </c>
      <c r="AM41" s="230">
        <f>AN40*AN41+AO40*AO41+AP40*AP41+AQ40*AQ41+AR40*AR41+AS40*AS41+AT40*AT41+AU40*AU41</f>
        <v>1500</v>
      </c>
      <c r="AN41" s="198">
        <v>1</v>
      </c>
      <c r="AO41" s="200">
        <v>1</v>
      </c>
      <c r="AP41" s="201"/>
      <c r="AQ41" s="201"/>
      <c r="AR41" s="201"/>
      <c r="AS41" s="201"/>
      <c r="AT41" s="113"/>
      <c r="AU41" s="202"/>
    </row>
    <row r="42" spans="1:98" s="75" customFormat="1" ht="17.7" customHeight="1">
      <c r="A42" s="89"/>
      <c r="B42" s="90"/>
      <c r="C42" s="91"/>
      <c r="D42" s="157"/>
      <c r="E42" s="247"/>
      <c r="F42" s="247"/>
      <c r="G42" s="694" t="str">
        <f>IF('例　①収支予算書　基盤強化推進費'!AF44="","",'例　①収支予算書　基盤強化推進費'!AF44)</f>
        <v/>
      </c>
      <c r="H42" s="695"/>
      <c r="I42" s="695"/>
      <c r="J42" s="696"/>
      <c r="K42" s="712">
        <f t="shared" si="3"/>
        <v>0</v>
      </c>
      <c r="L42" s="713"/>
      <c r="M42" s="648">
        <f t="shared" si="4"/>
        <v>0</v>
      </c>
      <c r="N42" s="649"/>
      <c r="O42" s="648">
        <f t="shared" si="5"/>
        <v>0</v>
      </c>
      <c r="P42" s="649"/>
      <c r="Q42" s="648">
        <f t="shared" si="6"/>
        <v>0</v>
      </c>
      <c r="R42" s="736"/>
      <c r="S42" s="648">
        <f t="shared" si="7"/>
        <v>0</v>
      </c>
      <c r="T42" s="649"/>
      <c r="U42" s="725"/>
      <c r="V42" s="726"/>
      <c r="W42" s="730"/>
      <c r="X42" s="726"/>
      <c r="Y42" s="730"/>
      <c r="Z42" s="726"/>
      <c r="AA42" s="730"/>
      <c r="AB42" s="726"/>
      <c r="AC42" s="730"/>
      <c r="AD42" s="733"/>
      <c r="AF42" s="650" t="s">
        <v>501</v>
      </c>
      <c r="AG42" s="651"/>
      <c r="AH42" s="226">
        <f t="shared" ref="AH42:AH45" si="8">AI42+AJ42*(AK42+AL42)</f>
        <v>23400</v>
      </c>
      <c r="AI42" s="203">
        <v>5000</v>
      </c>
      <c r="AJ42" s="198">
        <v>8</v>
      </c>
      <c r="AK42" s="203">
        <v>2000</v>
      </c>
      <c r="AL42" s="204">
        <v>300</v>
      </c>
      <c r="AM42" s="232">
        <f>AN40*AN42+AO40*AO42+AP40*AP42+AQ40*AQ42+AR40*AR42+AS40*AS42+AT40*AT42+AU40*AU42</f>
        <v>3000</v>
      </c>
      <c r="AN42" s="203">
        <v>1</v>
      </c>
      <c r="AO42" s="203">
        <v>1</v>
      </c>
      <c r="AP42" s="203">
        <v>1</v>
      </c>
      <c r="AQ42" s="203"/>
      <c r="AR42" s="203"/>
      <c r="AS42" s="203"/>
      <c r="AT42" s="203"/>
      <c r="AU42" s="205"/>
    </row>
    <row r="43" spans="1:98" s="75" customFormat="1" ht="17.7" customHeight="1" thickBot="1">
      <c r="A43" s="93"/>
      <c r="B43" s="95"/>
      <c r="C43" s="94"/>
      <c r="D43" s="158"/>
      <c r="E43" s="248"/>
      <c r="F43" s="248"/>
      <c r="G43" s="694" t="str">
        <f>IF('例　①収支予算書　基盤強化推進費'!AF45="","",'例　①収支予算書　基盤強化推進費'!AF45)</f>
        <v/>
      </c>
      <c r="H43" s="695"/>
      <c r="I43" s="695"/>
      <c r="J43" s="696"/>
      <c r="K43" s="697">
        <f t="shared" si="3"/>
        <v>0</v>
      </c>
      <c r="L43" s="698"/>
      <c r="M43" s="640">
        <f t="shared" si="4"/>
        <v>0</v>
      </c>
      <c r="N43" s="641"/>
      <c r="O43" s="640">
        <f t="shared" si="5"/>
        <v>0</v>
      </c>
      <c r="P43" s="641"/>
      <c r="Q43" s="640">
        <f t="shared" si="6"/>
        <v>0</v>
      </c>
      <c r="R43" s="737"/>
      <c r="S43" s="640">
        <f t="shared" si="7"/>
        <v>0</v>
      </c>
      <c r="T43" s="641"/>
      <c r="U43" s="727"/>
      <c r="V43" s="728"/>
      <c r="W43" s="731"/>
      <c r="X43" s="728"/>
      <c r="Y43" s="731"/>
      <c r="Z43" s="728"/>
      <c r="AA43" s="731"/>
      <c r="AB43" s="728"/>
      <c r="AC43" s="731"/>
      <c r="AD43" s="734"/>
      <c r="AF43" s="650"/>
      <c r="AG43" s="651"/>
      <c r="AH43" s="226">
        <f t="shared" si="8"/>
        <v>0</v>
      </c>
      <c r="AI43" s="203"/>
      <c r="AJ43" s="198"/>
      <c r="AK43" s="203"/>
      <c r="AL43" s="204"/>
      <c r="AM43" s="232">
        <f>AN40*AN43+AO40*AO43+AP40*AP43+AQ40*AQ43+AR40*AR43+AS40*AS43+AT40*AT43+AU40*AU43</f>
        <v>0</v>
      </c>
      <c r="AN43" s="203"/>
      <c r="AO43" s="203"/>
      <c r="AP43" s="203"/>
      <c r="AQ43" s="203"/>
      <c r="AR43" s="203"/>
      <c r="AS43" s="203"/>
      <c r="AT43" s="203"/>
      <c r="AU43" s="205"/>
      <c r="AV43" s="322" t="s">
        <v>488</v>
      </c>
    </row>
    <row r="44" spans="1:98" s="75" customFormat="1" ht="17.7" customHeight="1">
      <c r="A44" s="616" t="s">
        <v>2</v>
      </c>
      <c r="B44" s="617"/>
      <c r="C44" s="618"/>
      <c r="D44" s="591">
        <f>SUM(M45:AD49)</f>
        <v>119500</v>
      </c>
      <c r="E44" s="592"/>
      <c r="F44" s="593"/>
      <c r="G44" s="717" t="s">
        <v>338</v>
      </c>
      <c r="H44" s="718"/>
      <c r="I44" s="718"/>
      <c r="J44" s="719"/>
      <c r="K44" s="740" t="s">
        <v>433</v>
      </c>
      <c r="L44" s="693"/>
      <c r="M44" s="642" t="s">
        <v>314</v>
      </c>
      <c r="N44" s="643"/>
      <c r="O44" s="642" t="s">
        <v>340</v>
      </c>
      <c r="P44" s="643"/>
      <c r="Q44" s="642" t="s">
        <v>332</v>
      </c>
      <c r="R44" s="735"/>
      <c r="S44" s="738" t="s">
        <v>328</v>
      </c>
      <c r="T44" s="741"/>
      <c r="U44" s="642" t="s">
        <v>331</v>
      </c>
      <c r="V44" s="643"/>
      <c r="W44" s="642" t="s">
        <v>329</v>
      </c>
      <c r="X44" s="735"/>
      <c r="Y44" s="642" t="s">
        <v>330</v>
      </c>
      <c r="Z44" s="643"/>
      <c r="AA44" s="723"/>
      <c r="AB44" s="724"/>
      <c r="AC44" s="729"/>
      <c r="AD44" s="732"/>
      <c r="AF44" s="650"/>
      <c r="AG44" s="651"/>
      <c r="AH44" s="226">
        <f t="shared" si="8"/>
        <v>0</v>
      </c>
      <c r="AI44" s="203"/>
      <c r="AJ44" s="198"/>
      <c r="AK44" s="203"/>
      <c r="AL44" s="204"/>
      <c r="AM44" s="232">
        <f>AN40*AN44+AO40*AO44+AP40*AP44+AQ40*AQ44+AR40*AR44+AS40*AS44+AT40*AT44+AU40*AU44</f>
        <v>0</v>
      </c>
      <c r="AN44" s="203"/>
      <c r="AO44" s="203"/>
      <c r="AP44" s="203"/>
      <c r="AQ44" s="203"/>
      <c r="AR44" s="203"/>
      <c r="AS44" s="203"/>
      <c r="AT44" s="203"/>
      <c r="AU44" s="205"/>
    </row>
    <row r="45" spans="1:98" s="75" customFormat="1" ht="17.7" customHeight="1" thickBot="1">
      <c r="A45" s="89"/>
      <c r="B45" s="90"/>
      <c r="C45" s="91"/>
      <c r="D45" s="157"/>
      <c r="E45" s="247"/>
      <c r="F45" s="247"/>
      <c r="G45" s="694" t="str">
        <f>IF('例　①収支予算書　基盤強化推進費'!AF51="","",'例　①収支予算書　基盤強化推進費'!AF51)</f>
        <v>前泊入り(ｺｰﾄ設営含)</v>
      </c>
      <c r="H45" s="695"/>
      <c r="I45" s="695"/>
      <c r="J45" s="696"/>
      <c r="K45" s="712">
        <f>AI51</f>
        <v>8</v>
      </c>
      <c r="L45" s="713"/>
      <c r="M45" s="648">
        <f>AI51*AJ51</f>
        <v>16000</v>
      </c>
      <c r="N45" s="649"/>
      <c r="O45" s="648">
        <f>10000*AK51</f>
        <v>30000</v>
      </c>
      <c r="P45" s="649"/>
      <c r="Q45" s="648">
        <f>AL51</f>
        <v>1500</v>
      </c>
      <c r="R45" s="736"/>
      <c r="S45" s="648">
        <f>AH59</f>
        <v>0</v>
      </c>
      <c r="T45" s="649"/>
      <c r="U45" s="648">
        <f>AV59</f>
        <v>10000</v>
      </c>
      <c r="V45" s="649"/>
      <c r="W45" s="648">
        <f>AX59</f>
        <v>0</v>
      </c>
      <c r="X45" s="736"/>
      <c r="Y45" s="648">
        <f>AW51</f>
        <v>0</v>
      </c>
      <c r="Z45" s="649"/>
      <c r="AA45" s="725"/>
      <c r="AB45" s="726"/>
      <c r="AC45" s="730"/>
      <c r="AD45" s="733"/>
      <c r="AF45" s="638"/>
      <c r="AG45" s="639"/>
      <c r="AH45" s="229">
        <f t="shared" si="8"/>
        <v>0</v>
      </c>
      <c r="AI45" s="206"/>
      <c r="AJ45" s="206"/>
      <c r="AK45" s="206"/>
      <c r="AL45" s="207"/>
      <c r="AM45" s="234">
        <f>AN40*AN45+AO40*AO45+AP40*AP45+AQ40*AQ45+AR40*AR45+AS40*AS45+AT40*AT45+AU40*AU45</f>
        <v>0</v>
      </c>
      <c r="AN45" s="206"/>
      <c r="AO45" s="206"/>
      <c r="AP45" s="206"/>
      <c r="AQ45" s="206"/>
      <c r="AR45" s="206"/>
      <c r="AS45" s="206"/>
      <c r="AT45" s="206"/>
      <c r="AU45" s="207"/>
    </row>
    <row r="46" spans="1:98" s="75" customFormat="1" ht="17.7" customHeight="1">
      <c r="A46" s="89"/>
      <c r="B46" s="90"/>
      <c r="C46" s="91"/>
      <c r="D46" s="157"/>
      <c r="E46" s="247"/>
      <c r="F46" s="247"/>
      <c r="G46" s="694" t="str">
        <f>IF('例　①収支予算書　基盤強化推進費'!AF52="","",'例　①収支予算書　基盤強化推進費'!AF52)</f>
        <v>大会1日目</v>
      </c>
      <c r="H46" s="695"/>
      <c r="I46" s="695"/>
      <c r="J46" s="696"/>
      <c r="K46" s="712">
        <f t="shared" ref="K46:K49" si="9">AI52</f>
        <v>8</v>
      </c>
      <c r="L46" s="713"/>
      <c r="M46" s="648">
        <f>AI52*AJ52</f>
        <v>16000</v>
      </c>
      <c r="N46" s="649"/>
      <c r="O46" s="648">
        <f t="shared" ref="O46:O49" si="10">10000*AK52</f>
        <v>0</v>
      </c>
      <c r="P46" s="649"/>
      <c r="Q46" s="648">
        <f t="shared" ref="Q46:Q49" si="11">AL52</f>
        <v>1500</v>
      </c>
      <c r="R46" s="736"/>
      <c r="S46" s="648">
        <f t="shared" ref="S46:S49" si="12">AH60</f>
        <v>3600</v>
      </c>
      <c r="T46" s="649"/>
      <c r="U46" s="648">
        <f>AV60</f>
        <v>20000</v>
      </c>
      <c r="V46" s="649"/>
      <c r="W46" s="648">
        <f>AX60</f>
        <v>0</v>
      </c>
      <c r="X46" s="736"/>
      <c r="Y46" s="648">
        <f t="shared" ref="Y46:Y49" si="13">AW52</f>
        <v>500</v>
      </c>
      <c r="Z46" s="649"/>
      <c r="AA46" s="725"/>
      <c r="AB46" s="726"/>
      <c r="AC46" s="730"/>
      <c r="AD46" s="733"/>
      <c r="AF46" s="88"/>
      <c r="AG46" s="185" t="s">
        <v>316</v>
      </c>
      <c r="AH46" s="334">
        <f>SUM(AH41:AH45)</f>
        <v>46800</v>
      </c>
      <c r="AI46" s="88"/>
      <c r="AJ46" s="88"/>
      <c r="AK46" s="88"/>
      <c r="AL46" s="185" t="s">
        <v>316</v>
      </c>
      <c r="AM46" s="334">
        <f>SUM(AM41:AM45)</f>
        <v>4500</v>
      </c>
      <c r="AN46" s="88"/>
      <c r="AO46" s="190"/>
      <c r="AP46" s="189"/>
      <c r="AQ46" s="189"/>
      <c r="AR46" s="189"/>
      <c r="AS46" s="189"/>
      <c r="AT46" s="189"/>
      <c r="AU46" s="189"/>
    </row>
    <row r="47" spans="1:98" s="75" customFormat="1" ht="17.7" customHeight="1">
      <c r="A47" s="89"/>
      <c r="B47" s="90"/>
      <c r="C47" s="91"/>
      <c r="D47" s="157"/>
      <c r="E47" s="247"/>
      <c r="F47" s="247"/>
      <c r="G47" s="694" t="str">
        <f>IF('例　①収支予算書　基盤強化推進費'!AF53="","",'例　①収支予算書　基盤強化推進費'!AF53)</f>
        <v>大会2日目</v>
      </c>
      <c r="H47" s="695"/>
      <c r="I47" s="695"/>
      <c r="J47" s="696"/>
      <c r="K47" s="712">
        <f t="shared" si="9"/>
        <v>8</v>
      </c>
      <c r="L47" s="713"/>
      <c r="M47" s="648">
        <f>AI53*AJ53</f>
        <v>16000</v>
      </c>
      <c r="N47" s="649"/>
      <c r="O47" s="648">
        <f t="shared" si="10"/>
        <v>0</v>
      </c>
      <c r="P47" s="649"/>
      <c r="Q47" s="648">
        <f t="shared" si="11"/>
        <v>1500</v>
      </c>
      <c r="R47" s="736"/>
      <c r="S47" s="648">
        <f t="shared" si="12"/>
        <v>2400</v>
      </c>
      <c r="T47" s="649"/>
      <c r="U47" s="648">
        <f>AV61</f>
        <v>0</v>
      </c>
      <c r="V47" s="649"/>
      <c r="W47" s="648">
        <f>AX61</f>
        <v>0</v>
      </c>
      <c r="X47" s="736"/>
      <c r="Y47" s="648">
        <f t="shared" si="13"/>
        <v>500</v>
      </c>
      <c r="Z47" s="649"/>
      <c r="AA47" s="725"/>
      <c r="AB47" s="726"/>
      <c r="AC47" s="730"/>
      <c r="AD47" s="733"/>
      <c r="AF47" s="501" t="s">
        <v>365</v>
      </c>
      <c r="AG47" s="501"/>
      <c r="AH47" s="335">
        <f>AH46+AM46</f>
        <v>51300</v>
      </c>
      <c r="AI47" s="189"/>
      <c r="AJ47" s="189"/>
      <c r="AK47" s="189"/>
      <c r="AL47" s="189"/>
      <c r="AM47" s="189"/>
      <c r="AN47" s="189"/>
      <c r="AO47" s="189"/>
      <c r="AP47" s="189"/>
      <c r="AQ47" s="189"/>
      <c r="AR47" s="189"/>
      <c r="AS47" s="189"/>
      <c r="AT47" s="189"/>
      <c r="AU47" s="189"/>
    </row>
    <row r="48" spans="1:98" s="75" customFormat="1" ht="17.7" customHeight="1" thickBot="1">
      <c r="A48" s="89"/>
      <c r="B48" s="90"/>
      <c r="C48" s="91"/>
      <c r="D48" s="157"/>
      <c r="E48" s="247"/>
      <c r="F48" s="247"/>
      <c r="G48" s="694" t="str">
        <f>IF('例　①収支予算書　基盤強化推進費'!AF54="","",'例　①収支予算書　基盤強化推進費'!AF54)</f>
        <v/>
      </c>
      <c r="H48" s="695"/>
      <c r="I48" s="695"/>
      <c r="J48" s="696"/>
      <c r="K48" s="712">
        <f t="shared" si="9"/>
        <v>0</v>
      </c>
      <c r="L48" s="713"/>
      <c r="M48" s="648">
        <f>AI54*AJ54</f>
        <v>0</v>
      </c>
      <c r="N48" s="649"/>
      <c r="O48" s="648">
        <f t="shared" si="10"/>
        <v>0</v>
      </c>
      <c r="P48" s="649"/>
      <c r="Q48" s="648">
        <f t="shared" si="11"/>
        <v>0</v>
      </c>
      <c r="R48" s="736"/>
      <c r="S48" s="648">
        <f t="shared" si="12"/>
        <v>0</v>
      </c>
      <c r="T48" s="649"/>
      <c r="U48" s="648">
        <f>AV62</f>
        <v>0</v>
      </c>
      <c r="V48" s="649"/>
      <c r="W48" s="648">
        <f>AX62</f>
        <v>0</v>
      </c>
      <c r="X48" s="736"/>
      <c r="Y48" s="648">
        <f t="shared" si="13"/>
        <v>0</v>
      </c>
      <c r="Z48" s="649"/>
      <c r="AA48" s="725"/>
      <c r="AB48" s="726"/>
      <c r="AC48" s="730"/>
      <c r="AD48" s="733"/>
      <c r="AF48" s="183"/>
      <c r="AG48" s="183"/>
      <c r="AH48" s="182"/>
    </row>
    <row r="49" spans="1:70" s="75" customFormat="1" ht="17.7" customHeight="1" thickBot="1">
      <c r="A49" s="93"/>
      <c r="B49" s="95"/>
      <c r="C49" s="94"/>
      <c r="D49" s="158"/>
      <c r="E49" s="248"/>
      <c r="F49" s="248"/>
      <c r="G49" s="694" t="str">
        <f>IF('例　①収支予算書　基盤強化推進費'!AF55="","",'例　①収支予算書　基盤強化推進費'!AF55)</f>
        <v/>
      </c>
      <c r="H49" s="695"/>
      <c r="I49" s="695"/>
      <c r="J49" s="696"/>
      <c r="K49" s="697">
        <f t="shared" si="9"/>
        <v>0</v>
      </c>
      <c r="L49" s="698"/>
      <c r="M49" s="640">
        <f>AI55*AJ55</f>
        <v>0</v>
      </c>
      <c r="N49" s="641"/>
      <c r="O49" s="640">
        <f t="shared" si="10"/>
        <v>0</v>
      </c>
      <c r="P49" s="641"/>
      <c r="Q49" s="640">
        <f t="shared" si="11"/>
        <v>0</v>
      </c>
      <c r="R49" s="737"/>
      <c r="S49" s="640">
        <f t="shared" si="12"/>
        <v>0</v>
      </c>
      <c r="T49" s="641"/>
      <c r="U49" s="640">
        <f>AV63</f>
        <v>0</v>
      </c>
      <c r="V49" s="641"/>
      <c r="W49" s="640">
        <f>AX63</f>
        <v>0</v>
      </c>
      <c r="X49" s="737"/>
      <c r="Y49" s="648">
        <f t="shared" si="13"/>
        <v>0</v>
      </c>
      <c r="Z49" s="649"/>
      <c r="AA49" s="727"/>
      <c r="AB49" s="728"/>
      <c r="AC49" s="731"/>
      <c r="AD49" s="734"/>
      <c r="AF49" s="584" t="s">
        <v>320</v>
      </c>
      <c r="AG49" s="585"/>
      <c r="AH49" s="659" t="s">
        <v>339</v>
      </c>
      <c r="AI49" s="660"/>
      <c r="AJ49" s="660"/>
      <c r="AK49" s="661"/>
      <c r="AL49" s="656" t="s">
        <v>323</v>
      </c>
      <c r="AM49" s="657"/>
      <c r="AN49" s="657"/>
      <c r="AO49" s="657"/>
      <c r="AP49" s="657"/>
      <c r="AQ49" s="657"/>
      <c r="AR49" s="657"/>
      <c r="AS49" s="657"/>
      <c r="AT49" s="657"/>
      <c r="AU49" s="657"/>
      <c r="AV49" s="658"/>
      <c r="AW49" s="788" t="s">
        <v>327</v>
      </c>
      <c r="AX49" s="789"/>
      <c r="AY49" s="789"/>
      <c r="AZ49" s="789"/>
      <c r="BA49" s="789"/>
      <c r="BB49" s="790"/>
      <c r="BL49" s="115"/>
      <c r="BM49" s="115"/>
      <c r="BN49" s="115"/>
      <c r="BO49" s="76"/>
      <c r="BP49" s="76"/>
      <c r="BQ49" s="76"/>
      <c r="BR49" s="76"/>
    </row>
    <row r="50" spans="1:70" s="75" customFormat="1" ht="17.7" customHeight="1" thickBot="1">
      <c r="A50" s="492" t="s">
        <v>1</v>
      </c>
      <c r="B50" s="493"/>
      <c r="C50" s="494"/>
      <c r="D50" s="588">
        <f>K50+Q50+W50+AC50</f>
        <v>1100</v>
      </c>
      <c r="E50" s="589"/>
      <c r="F50" s="590"/>
      <c r="G50" s="594" t="s">
        <v>505</v>
      </c>
      <c r="H50" s="595"/>
      <c r="I50" s="595"/>
      <c r="J50" s="596"/>
      <c r="K50" s="600">
        <v>1100</v>
      </c>
      <c r="L50" s="742"/>
      <c r="M50" s="744"/>
      <c r="N50" s="744"/>
      <c r="O50" s="744"/>
      <c r="P50" s="744"/>
      <c r="Q50" s="743"/>
      <c r="R50" s="743"/>
      <c r="S50" s="744"/>
      <c r="T50" s="744"/>
      <c r="U50" s="744"/>
      <c r="V50" s="744"/>
      <c r="W50" s="743"/>
      <c r="X50" s="743"/>
      <c r="Y50" s="605"/>
      <c r="Z50" s="605"/>
      <c r="AA50" s="605"/>
      <c r="AB50" s="605"/>
      <c r="AC50" s="600"/>
      <c r="AD50" s="612"/>
      <c r="AF50" s="644" t="s">
        <v>341</v>
      </c>
      <c r="AG50" s="645"/>
      <c r="AH50" s="303" t="s">
        <v>316</v>
      </c>
      <c r="AI50" s="307" t="s">
        <v>432</v>
      </c>
      <c r="AJ50" s="308" t="s">
        <v>317</v>
      </c>
      <c r="AK50" s="309" t="s">
        <v>324</v>
      </c>
      <c r="AL50" s="303" t="s">
        <v>316</v>
      </c>
      <c r="AM50" s="224">
        <v>500</v>
      </c>
      <c r="AN50" s="218">
        <v>1000</v>
      </c>
      <c r="AO50" s="218"/>
      <c r="AP50" s="218"/>
      <c r="AQ50" s="218"/>
      <c r="AR50" s="218"/>
      <c r="AS50" s="218"/>
      <c r="AT50" s="372"/>
      <c r="AU50" s="404"/>
      <c r="AV50" s="409"/>
      <c r="AW50" s="303" t="s">
        <v>316</v>
      </c>
      <c r="AX50" s="405">
        <v>500</v>
      </c>
      <c r="AY50" s="218"/>
      <c r="AZ50" s="218"/>
      <c r="BA50" s="218"/>
      <c r="BB50" s="236"/>
      <c r="BC50" s="322" t="s">
        <v>416</v>
      </c>
      <c r="BK50" s="115"/>
    </row>
    <row r="51" spans="1:70" s="75" customFormat="1" ht="17.7" customHeight="1" thickTop="1">
      <c r="A51" s="616" t="s">
        <v>61</v>
      </c>
      <c r="B51" s="617"/>
      <c r="C51" s="618"/>
      <c r="D51" s="591">
        <f>K51+Q51+W51+AC51+K52+Q52+W52+AC52</f>
        <v>14300</v>
      </c>
      <c r="E51" s="592"/>
      <c r="F51" s="593"/>
      <c r="G51" s="597" t="s">
        <v>506</v>
      </c>
      <c r="H51" s="598"/>
      <c r="I51" s="598"/>
      <c r="J51" s="599"/>
      <c r="K51" s="624">
        <v>14000</v>
      </c>
      <c r="L51" s="625"/>
      <c r="M51" s="606" t="s">
        <v>507</v>
      </c>
      <c r="N51" s="607"/>
      <c r="O51" s="607"/>
      <c r="P51" s="607"/>
      <c r="Q51" s="624">
        <v>300</v>
      </c>
      <c r="R51" s="625"/>
      <c r="S51" s="606"/>
      <c r="T51" s="607"/>
      <c r="U51" s="607"/>
      <c r="V51" s="607"/>
      <c r="W51" s="624"/>
      <c r="X51" s="625"/>
      <c r="Y51" s="606"/>
      <c r="Z51" s="607"/>
      <c r="AA51" s="607"/>
      <c r="AB51" s="607"/>
      <c r="AC51" s="624"/>
      <c r="AD51" s="799"/>
      <c r="AF51" s="646" t="s">
        <v>502</v>
      </c>
      <c r="AG51" s="647"/>
      <c r="AH51" s="226">
        <f>(AI51*AJ51)+(AK51*10000)</f>
        <v>46000</v>
      </c>
      <c r="AI51" s="113">
        <v>8</v>
      </c>
      <c r="AJ51" s="198">
        <v>2000</v>
      </c>
      <c r="AK51" s="202">
        <v>3</v>
      </c>
      <c r="AL51" s="226">
        <f>AM50*AM51+AN50*AN51+AO50*AO51+AP50*AP51+AQ50*AQ51+AR50*AR51+AS50*AS51+AT50*AT51+AU50*AU51+AV50*AV51</f>
        <v>1500</v>
      </c>
      <c r="AM51" s="380">
        <v>1</v>
      </c>
      <c r="AN51" s="381">
        <v>1</v>
      </c>
      <c r="AO51" s="380"/>
      <c r="AP51" s="380"/>
      <c r="AQ51" s="380"/>
      <c r="AR51" s="380"/>
      <c r="AS51" s="382"/>
      <c r="AT51" s="383"/>
      <c r="AU51" s="410"/>
      <c r="AV51" s="411"/>
      <c r="AW51" s="230">
        <f>AX50*AX51+AY50*AY51+AZ50*AZ51+BA50*BA51+BB50*BB51</f>
        <v>0</v>
      </c>
      <c r="AX51" s="406"/>
      <c r="AY51" s="374"/>
      <c r="AZ51" s="374"/>
      <c r="BA51" s="374"/>
      <c r="BB51" s="375"/>
      <c r="BI51" s="115"/>
      <c r="BJ51" s="115"/>
    </row>
    <row r="52" spans="1:70" s="75" customFormat="1" ht="17.7" customHeight="1" thickBot="1">
      <c r="A52" s="93"/>
      <c r="B52" s="95"/>
      <c r="C52" s="94"/>
      <c r="D52" s="158"/>
      <c r="E52" s="248"/>
      <c r="F52" s="248"/>
      <c r="G52" s="714"/>
      <c r="H52" s="715"/>
      <c r="I52" s="715"/>
      <c r="J52" s="716"/>
      <c r="K52" s="608"/>
      <c r="L52" s="634"/>
      <c r="M52" s="631"/>
      <c r="N52" s="632"/>
      <c r="O52" s="632"/>
      <c r="P52" s="632"/>
      <c r="Q52" s="608"/>
      <c r="R52" s="634"/>
      <c r="S52" s="631"/>
      <c r="T52" s="632"/>
      <c r="U52" s="632"/>
      <c r="V52" s="632"/>
      <c r="W52" s="608"/>
      <c r="X52" s="634"/>
      <c r="Y52" s="631"/>
      <c r="Z52" s="632"/>
      <c r="AA52" s="632"/>
      <c r="AB52" s="632"/>
      <c r="AC52" s="608"/>
      <c r="AD52" s="609"/>
      <c r="AF52" s="650" t="s">
        <v>503</v>
      </c>
      <c r="AG52" s="651"/>
      <c r="AH52" s="228">
        <f>(AI52*AJ52)+(AK52*10000)</f>
        <v>16000</v>
      </c>
      <c r="AI52" s="114">
        <v>8</v>
      </c>
      <c r="AJ52" s="203">
        <v>2000</v>
      </c>
      <c r="AK52" s="205"/>
      <c r="AL52" s="226">
        <f>AM50*AM52+AN50*AN52+AO50*AO52+AP50*AP52+AQ50*AQ52+AR50*AR52+AS50*AS52+AT50*AT52+AU50*AU52+AV50*AV52</f>
        <v>1500</v>
      </c>
      <c r="AM52" s="376">
        <v>1</v>
      </c>
      <c r="AN52" s="376">
        <v>1</v>
      </c>
      <c r="AO52" s="376"/>
      <c r="AP52" s="376"/>
      <c r="AQ52" s="376"/>
      <c r="AR52" s="376"/>
      <c r="AS52" s="376"/>
      <c r="AT52" s="384"/>
      <c r="AU52" s="412"/>
      <c r="AV52" s="413"/>
      <c r="AW52" s="232">
        <f>AX50*AX52+AY50*AY52+AZ50*AZ52+BA50*BA52+BB50*BB52</f>
        <v>500</v>
      </c>
      <c r="AX52" s="407">
        <v>1</v>
      </c>
      <c r="AY52" s="376"/>
      <c r="AZ52" s="376"/>
      <c r="BA52" s="376"/>
      <c r="BB52" s="377"/>
    </row>
    <row r="53" spans="1:70" s="75" customFormat="1" ht="17.7" customHeight="1" thickBot="1">
      <c r="A53" s="492" t="s">
        <v>62</v>
      </c>
      <c r="B53" s="493"/>
      <c r="C53" s="494"/>
      <c r="D53" s="588">
        <f>K53+Q53+W53+AC53</f>
        <v>0</v>
      </c>
      <c r="E53" s="589"/>
      <c r="F53" s="590"/>
      <c r="G53" s="594"/>
      <c r="H53" s="595"/>
      <c r="I53" s="595"/>
      <c r="J53" s="596"/>
      <c r="K53" s="600"/>
      <c r="L53" s="601"/>
      <c r="M53" s="604"/>
      <c r="N53" s="605"/>
      <c r="O53" s="605"/>
      <c r="P53" s="605"/>
      <c r="Q53" s="600"/>
      <c r="R53" s="601"/>
      <c r="S53" s="604"/>
      <c r="T53" s="605"/>
      <c r="U53" s="605"/>
      <c r="V53" s="605"/>
      <c r="W53" s="600"/>
      <c r="X53" s="601"/>
      <c r="Y53" s="604"/>
      <c r="Z53" s="605"/>
      <c r="AA53" s="605"/>
      <c r="AB53" s="605"/>
      <c r="AC53" s="600"/>
      <c r="AD53" s="612"/>
      <c r="AF53" s="650" t="s">
        <v>504</v>
      </c>
      <c r="AG53" s="651"/>
      <c r="AH53" s="228">
        <f>(AI53*AJ53)+(AK53*10000)</f>
        <v>16000</v>
      </c>
      <c r="AI53" s="114">
        <v>8</v>
      </c>
      <c r="AJ53" s="203">
        <v>2000</v>
      </c>
      <c r="AK53" s="205"/>
      <c r="AL53" s="226">
        <f>AM50*AM53+AN50*AN53+AO50*AO53+AP50*AP53+AQ50*AQ53+AR50*AR53+AS50*AS53+AT50*AT53+AU50*AU53+AV50*AV53</f>
        <v>1500</v>
      </c>
      <c r="AM53" s="376">
        <v>1</v>
      </c>
      <c r="AN53" s="376">
        <v>1</v>
      </c>
      <c r="AO53" s="376"/>
      <c r="AP53" s="376"/>
      <c r="AQ53" s="376"/>
      <c r="AR53" s="376"/>
      <c r="AS53" s="376"/>
      <c r="AT53" s="384"/>
      <c r="AU53" s="412"/>
      <c r="AV53" s="413"/>
      <c r="AW53" s="232">
        <f>AX50*AX53+AY50*AY53+AZ50*AZ53+BA50*BA53+BB50*BB53</f>
        <v>500</v>
      </c>
      <c r="AX53" s="407">
        <v>1</v>
      </c>
      <c r="AY53" s="376"/>
      <c r="AZ53" s="376"/>
      <c r="BA53" s="376"/>
      <c r="BB53" s="377"/>
      <c r="BC53" s="322" t="s">
        <v>488</v>
      </c>
    </row>
    <row r="54" spans="1:70" s="75" customFormat="1" ht="17.7" customHeight="1" thickBot="1">
      <c r="A54" s="492" t="s">
        <v>63</v>
      </c>
      <c r="B54" s="493"/>
      <c r="C54" s="494"/>
      <c r="D54" s="588">
        <f>K54+Q54+W54+AC54</f>
        <v>20000</v>
      </c>
      <c r="E54" s="589"/>
      <c r="F54" s="590"/>
      <c r="G54" s="594" t="s">
        <v>508</v>
      </c>
      <c r="H54" s="595"/>
      <c r="I54" s="595"/>
      <c r="J54" s="596"/>
      <c r="K54" s="600">
        <v>20000</v>
      </c>
      <c r="L54" s="601"/>
      <c r="M54" s="604"/>
      <c r="N54" s="605"/>
      <c r="O54" s="605"/>
      <c r="P54" s="605"/>
      <c r="Q54" s="600"/>
      <c r="R54" s="601"/>
      <c r="S54" s="604"/>
      <c r="T54" s="605"/>
      <c r="U54" s="605"/>
      <c r="V54" s="605"/>
      <c r="W54" s="600"/>
      <c r="X54" s="601"/>
      <c r="Y54" s="604"/>
      <c r="Z54" s="605"/>
      <c r="AA54" s="605"/>
      <c r="AB54" s="605"/>
      <c r="AC54" s="600"/>
      <c r="AD54" s="612"/>
      <c r="AF54" s="650"/>
      <c r="AG54" s="651"/>
      <c r="AH54" s="228">
        <f t="shared" ref="AH54:AH55" si="14">(AI54*AJ54)+(AK54*10000)</f>
        <v>0</v>
      </c>
      <c r="AI54" s="114"/>
      <c r="AJ54" s="203"/>
      <c r="AK54" s="205"/>
      <c r="AL54" s="228">
        <f>AM50*AM54+AN50*AN54+AO50*AO54+AP50*AP54+AQ50*AQ54+AR50*AR54+AS50*AS54+AT50*AT54+AU50*AU54+AV50*AV54</f>
        <v>0</v>
      </c>
      <c r="AM54" s="376"/>
      <c r="AN54" s="376"/>
      <c r="AO54" s="376"/>
      <c r="AP54" s="376"/>
      <c r="AQ54" s="376"/>
      <c r="AR54" s="376"/>
      <c r="AS54" s="376"/>
      <c r="AT54" s="384"/>
      <c r="AU54" s="412"/>
      <c r="AV54" s="413"/>
      <c r="AW54" s="232">
        <f>AX50*AX54+AY50*AY54+AZ50*AZ54+BA50*BA54+BB50*BB54</f>
        <v>0</v>
      </c>
      <c r="AX54" s="407"/>
      <c r="AY54" s="376"/>
      <c r="AZ54" s="376"/>
      <c r="BA54" s="376"/>
      <c r="BB54" s="377"/>
      <c r="BF54" s="115"/>
      <c r="BG54" s="115"/>
      <c r="BH54" s="115"/>
    </row>
    <row r="55" spans="1:70" s="75" customFormat="1" ht="17.7" customHeight="1" thickBot="1">
      <c r="A55" s="492" t="s">
        <v>64</v>
      </c>
      <c r="B55" s="493"/>
      <c r="C55" s="494"/>
      <c r="D55" s="588">
        <f>K55+Q55+W55+AC55</f>
        <v>100000</v>
      </c>
      <c r="E55" s="589"/>
      <c r="F55" s="590"/>
      <c r="G55" s="594" t="s">
        <v>509</v>
      </c>
      <c r="H55" s="595"/>
      <c r="I55" s="595"/>
      <c r="J55" s="596"/>
      <c r="K55" s="600">
        <v>100000</v>
      </c>
      <c r="L55" s="601"/>
      <c r="M55" s="604"/>
      <c r="N55" s="605"/>
      <c r="O55" s="605"/>
      <c r="P55" s="605"/>
      <c r="Q55" s="600"/>
      <c r="R55" s="601"/>
      <c r="S55" s="604"/>
      <c r="T55" s="605"/>
      <c r="U55" s="605"/>
      <c r="V55" s="605"/>
      <c r="W55" s="600"/>
      <c r="X55" s="601"/>
      <c r="Y55" s="604"/>
      <c r="Z55" s="605"/>
      <c r="AA55" s="605"/>
      <c r="AB55" s="605"/>
      <c r="AC55" s="600"/>
      <c r="AD55" s="612"/>
      <c r="AF55" s="638"/>
      <c r="AG55" s="639"/>
      <c r="AH55" s="229">
        <f t="shared" si="14"/>
        <v>0</v>
      </c>
      <c r="AI55" s="96"/>
      <c r="AJ55" s="206"/>
      <c r="AK55" s="207"/>
      <c r="AL55" s="229">
        <f>AM50*AM55+AN50*AN55+AO50*AO55+AP50*AP55+AQ50*AQ55+AR50*AR55+AS50*AS55+AT50*AT55+AU50*AU55+AV50*AV55</f>
        <v>0</v>
      </c>
      <c r="AM55" s="378"/>
      <c r="AN55" s="378"/>
      <c r="AO55" s="378"/>
      <c r="AP55" s="378"/>
      <c r="AQ55" s="378"/>
      <c r="AR55" s="378"/>
      <c r="AS55" s="378"/>
      <c r="AT55" s="385"/>
      <c r="AU55" s="414"/>
      <c r="AV55" s="415"/>
      <c r="AW55" s="234">
        <f>AX50*AX55+AY50*AY55+AZ50*AZ55+BA50*BA55+BB50*BB55</f>
        <v>0</v>
      </c>
      <c r="AX55" s="408"/>
      <c r="AY55" s="378"/>
      <c r="AZ55" s="378"/>
      <c r="BA55" s="378"/>
      <c r="BB55" s="379"/>
    </row>
    <row r="56" spans="1:70" s="75" customFormat="1" ht="16.95" customHeight="1" thickBot="1">
      <c r="A56" s="492" t="s">
        <v>65</v>
      </c>
      <c r="B56" s="493"/>
      <c r="C56" s="494"/>
      <c r="D56" s="588">
        <f>K56+Q56+W56+AC56</f>
        <v>0</v>
      </c>
      <c r="E56" s="589"/>
      <c r="F56" s="590"/>
      <c r="G56" s="594"/>
      <c r="H56" s="595"/>
      <c r="I56" s="595"/>
      <c r="J56" s="596"/>
      <c r="K56" s="600"/>
      <c r="L56" s="601"/>
      <c r="M56" s="604"/>
      <c r="N56" s="605"/>
      <c r="O56" s="605"/>
      <c r="P56" s="605"/>
      <c r="Q56" s="600"/>
      <c r="R56" s="601"/>
      <c r="S56" s="604"/>
      <c r="T56" s="605"/>
      <c r="U56" s="605"/>
      <c r="V56" s="605"/>
      <c r="W56" s="600"/>
      <c r="X56" s="601"/>
      <c r="Y56" s="604"/>
      <c r="Z56" s="605"/>
      <c r="AA56" s="605"/>
      <c r="AB56" s="605"/>
      <c r="AC56" s="600"/>
      <c r="AD56" s="612"/>
      <c r="AF56" s="92"/>
      <c r="AG56" s="185" t="s">
        <v>362</v>
      </c>
      <c r="AH56" s="222">
        <f>SUM(AH51:AH55)</f>
        <v>78000</v>
      </c>
      <c r="AI56" s="115"/>
      <c r="AJ56" s="115"/>
      <c r="AK56" s="185" t="s">
        <v>316</v>
      </c>
      <c r="AL56" s="222">
        <f>SUM(AL51:AL55)</f>
        <v>4500</v>
      </c>
      <c r="AM56" s="115"/>
      <c r="AN56" s="190"/>
      <c r="AO56" s="115"/>
      <c r="AP56" s="115"/>
      <c r="AQ56" s="115"/>
      <c r="AR56" s="115"/>
      <c r="AS56" s="115"/>
      <c r="AT56" s="115"/>
      <c r="AU56" s="115"/>
      <c r="AV56" s="185" t="s">
        <v>316</v>
      </c>
      <c r="AW56" s="223">
        <f>SUM(AW51:AW55)</f>
        <v>1000</v>
      </c>
      <c r="AX56" s="115"/>
      <c r="AY56" s="115"/>
      <c r="AZ56" s="115"/>
      <c r="BA56" s="115"/>
      <c r="BB56" s="115"/>
      <c r="BC56" s="115"/>
      <c r="BD56" s="115"/>
    </row>
    <row r="57" spans="1:70" s="75" customFormat="1" ht="17.7" customHeight="1" thickBot="1">
      <c r="A57" s="616" t="s">
        <v>66</v>
      </c>
      <c r="B57" s="617"/>
      <c r="C57" s="618"/>
      <c r="D57" s="591">
        <f>K57+Q57+W57+AC57+K58+Q58+W58+AC58+K59+Q59+W59+AC59</f>
        <v>56000</v>
      </c>
      <c r="E57" s="592"/>
      <c r="F57" s="593"/>
      <c r="G57" s="597" t="s">
        <v>510</v>
      </c>
      <c r="H57" s="598"/>
      <c r="I57" s="598"/>
      <c r="J57" s="599"/>
      <c r="K57" s="624">
        <v>34000</v>
      </c>
      <c r="L57" s="625"/>
      <c r="M57" s="606" t="s">
        <v>511</v>
      </c>
      <c r="N57" s="607"/>
      <c r="O57" s="607"/>
      <c r="P57" s="607"/>
      <c r="Q57" s="624">
        <v>10000</v>
      </c>
      <c r="R57" s="625"/>
      <c r="S57" s="606" t="s">
        <v>512</v>
      </c>
      <c r="T57" s="607"/>
      <c r="U57" s="607"/>
      <c r="V57" s="607"/>
      <c r="W57" s="624">
        <v>12000</v>
      </c>
      <c r="X57" s="625"/>
      <c r="Y57" s="606"/>
      <c r="Z57" s="607"/>
      <c r="AA57" s="607"/>
      <c r="AB57" s="607"/>
      <c r="AC57" s="624"/>
      <c r="AD57" s="799"/>
      <c r="AF57" s="584" t="s">
        <v>320</v>
      </c>
      <c r="AG57" s="585"/>
      <c r="AH57" s="791" t="s">
        <v>376</v>
      </c>
      <c r="AI57" s="792"/>
      <c r="AJ57" s="792"/>
      <c r="AK57" s="792"/>
      <c r="AL57" s="792"/>
      <c r="AM57" s="792"/>
      <c r="AN57" s="792"/>
      <c r="AO57" s="792"/>
      <c r="AP57" s="792"/>
      <c r="AQ57" s="792"/>
      <c r="AR57" s="792"/>
      <c r="AS57" s="792"/>
      <c r="AT57" s="792"/>
      <c r="AU57" s="793"/>
      <c r="AV57" s="794" t="s">
        <v>359</v>
      </c>
      <c r="AW57" s="795"/>
      <c r="AX57" s="796" t="s">
        <v>325</v>
      </c>
      <c r="AY57" s="797"/>
      <c r="AZ57" s="797"/>
      <c r="BA57" s="797"/>
      <c r="BB57" s="798"/>
      <c r="BD57" s="76"/>
      <c r="BE57" s="115"/>
      <c r="BI57" s="76"/>
    </row>
    <row r="58" spans="1:70" s="75" customFormat="1" ht="17.7" customHeight="1" thickBot="1">
      <c r="A58" s="89"/>
      <c r="B58" s="90"/>
      <c r="C58" s="91"/>
      <c r="D58" s="157"/>
      <c r="E58" s="247"/>
      <c r="F58" s="247"/>
      <c r="G58" s="720"/>
      <c r="H58" s="721"/>
      <c r="I58" s="721"/>
      <c r="J58" s="722"/>
      <c r="K58" s="622"/>
      <c r="L58" s="623"/>
      <c r="M58" s="602"/>
      <c r="N58" s="603"/>
      <c r="O58" s="603"/>
      <c r="P58" s="603"/>
      <c r="Q58" s="622"/>
      <c r="R58" s="623"/>
      <c r="S58" s="602"/>
      <c r="T58" s="603"/>
      <c r="U58" s="603"/>
      <c r="V58" s="603"/>
      <c r="W58" s="622"/>
      <c r="X58" s="623"/>
      <c r="Y58" s="602"/>
      <c r="Z58" s="603"/>
      <c r="AA58" s="603"/>
      <c r="AB58" s="603"/>
      <c r="AC58" s="622"/>
      <c r="AD58" s="745"/>
      <c r="AF58" s="502" t="s">
        <v>341</v>
      </c>
      <c r="AG58" s="503"/>
      <c r="AH58" s="303" t="s">
        <v>316</v>
      </c>
      <c r="AI58" s="224">
        <v>400</v>
      </c>
      <c r="AJ58" s="218">
        <v>800</v>
      </c>
      <c r="AK58" s="218">
        <v>1200</v>
      </c>
      <c r="AL58" s="218"/>
      <c r="AM58" s="218"/>
      <c r="AN58" s="218"/>
      <c r="AO58" s="218"/>
      <c r="AP58" s="372"/>
      <c r="AQ58" s="218"/>
      <c r="AR58" s="218"/>
      <c r="AS58" s="218"/>
      <c r="AT58" s="218"/>
      <c r="AU58" s="225"/>
      <c r="AV58" s="303" t="s">
        <v>316</v>
      </c>
      <c r="AW58" s="310" t="s">
        <v>490</v>
      </c>
      <c r="AX58" s="303" t="s">
        <v>316</v>
      </c>
      <c r="AY58" s="218"/>
      <c r="AZ58" s="218"/>
      <c r="BA58" s="218"/>
      <c r="BB58" s="225"/>
      <c r="BC58" s="322" t="s">
        <v>416</v>
      </c>
      <c r="BD58" s="373"/>
    </row>
    <row r="59" spans="1:70" s="75" customFormat="1" ht="17.7" customHeight="1" thickTop="1" thickBot="1">
      <c r="A59" s="93"/>
      <c r="B59" s="95"/>
      <c r="C59" s="94"/>
      <c r="D59" s="158"/>
      <c r="E59" s="248"/>
      <c r="F59" s="248"/>
      <c r="G59" s="714"/>
      <c r="H59" s="715"/>
      <c r="I59" s="715"/>
      <c r="J59" s="716"/>
      <c r="K59" s="608"/>
      <c r="L59" s="634"/>
      <c r="M59" s="631"/>
      <c r="N59" s="632"/>
      <c r="O59" s="632"/>
      <c r="P59" s="632"/>
      <c r="Q59" s="608"/>
      <c r="R59" s="634"/>
      <c r="S59" s="631"/>
      <c r="T59" s="632"/>
      <c r="U59" s="632"/>
      <c r="V59" s="632"/>
      <c r="W59" s="608"/>
      <c r="X59" s="634"/>
      <c r="Y59" s="631"/>
      <c r="Z59" s="632"/>
      <c r="AA59" s="632"/>
      <c r="AB59" s="632"/>
      <c r="AC59" s="608"/>
      <c r="AD59" s="609"/>
      <c r="AF59" s="586" t="str">
        <f>IF('例　①収支予算書　基盤強化推進費'!AF51="","",'例　①収支予算書　基盤強化推進費'!AF51)</f>
        <v>前泊入り(ｺｰﾄ設営含)</v>
      </c>
      <c r="AG59" s="587"/>
      <c r="AH59" s="226">
        <f>AI58*AI59+AJ58*AJ59+AK58*AK59+AL58*AL59+AM58*AM59+AN58*AN59+AO58*AO59+AP58*AP59+AQ58*AQ59+AR58*AR59+AS58*AS59+AT58*AT59+AU58*AU59</f>
        <v>0</v>
      </c>
      <c r="AI59" s="382"/>
      <c r="AJ59" s="374"/>
      <c r="AK59" s="374"/>
      <c r="AL59" s="374"/>
      <c r="AM59" s="374"/>
      <c r="AN59" s="374"/>
      <c r="AO59" s="374"/>
      <c r="AP59" s="383"/>
      <c r="AQ59" s="374"/>
      <c r="AR59" s="374"/>
      <c r="AS59" s="374"/>
      <c r="AT59" s="374"/>
      <c r="AU59" s="386"/>
      <c r="AV59" s="226">
        <f>AW59*10000</f>
        <v>10000</v>
      </c>
      <c r="AW59" s="386">
        <v>1</v>
      </c>
      <c r="AX59" s="226">
        <f>AY58*AY59+AZ58*AZ59+BA58*BA59+BB58*BB59</f>
        <v>0</v>
      </c>
      <c r="AY59" s="374"/>
      <c r="AZ59" s="374"/>
      <c r="BA59" s="374"/>
      <c r="BB59" s="386"/>
      <c r="BD59" s="373"/>
    </row>
    <row r="60" spans="1:70" s="75" customFormat="1" ht="17.7" customHeight="1" thickBot="1">
      <c r="A60" s="492" t="s">
        <v>247</v>
      </c>
      <c r="B60" s="493"/>
      <c r="C60" s="494"/>
      <c r="D60" s="588">
        <f>K60+Q60+W60+AC60</f>
        <v>0</v>
      </c>
      <c r="E60" s="589"/>
      <c r="F60" s="590"/>
      <c r="G60" s="594"/>
      <c r="H60" s="595"/>
      <c r="I60" s="595"/>
      <c r="J60" s="596"/>
      <c r="K60" s="610"/>
      <c r="L60" s="633"/>
      <c r="M60" s="604"/>
      <c r="N60" s="605"/>
      <c r="O60" s="605"/>
      <c r="P60" s="605"/>
      <c r="Q60" s="610"/>
      <c r="R60" s="633"/>
      <c r="S60" s="604"/>
      <c r="T60" s="605"/>
      <c r="U60" s="605"/>
      <c r="V60" s="605"/>
      <c r="W60" s="610"/>
      <c r="X60" s="633"/>
      <c r="Y60" s="604"/>
      <c r="Z60" s="605"/>
      <c r="AA60" s="605"/>
      <c r="AB60" s="605"/>
      <c r="AC60" s="610"/>
      <c r="AD60" s="611"/>
      <c r="AF60" s="586" t="str">
        <f>IF('例　①収支予算書　基盤強化推進費'!AF52="","",'例　①収支予算書　基盤強化推進費'!AF52)</f>
        <v>大会1日目</v>
      </c>
      <c r="AG60" s="587"/>
      <c r="AH60" s="228">
        <f>AI58*AI60+AJ58*AJ60+AK58*AK60+AL58*AL60+AM58*AM60+AN58*AN60+AO58*AO60+AP58*AP60+AQ58*AQ60+AR58*AR60+AS58*AS60+AT58*AT60+AU58*AU60</f>
        <v>3600</v>
      </c>
      <c r="AI60" s="389">
        <v>1</v>
      </c>
      <c r="AJ60" s="376">
        <v>1</v>
      </c>
      <c r="AK60" s="376">
        <v>2</v>
      </c>
      <c r="AL60" s="376"/>
      <c r="AM60" s="376"/>
      <c r="AN60" s="376"/>
      <c r="AO60" s="376"/>
      <c r="AP60" s="384"/>
      <c r="AQ60" s="376"/>
      <c r="AR60" s="376"/>
      <c r="AS60" s="376"/>
      <c r="AT60" s="376"/>
      <c r="AU60" s="387"/>
      <c r="AV60" s="226">
        <f t="shared" ref="AV60:AV63" si="15">AW60*10000</f>
        <v>20000</v>
      </c>
      <c r="AW60" s="387">
        <v>2</v>
      </c>
      <c r="AX60" s="228">
        <f>AY58*AY60+AZ58*AZ60+BA58*BA60+BB58*BB60</f>
        <v>0</v>
      </c>
      <c r="AY60" s="376"/>
      <c r="AZ60" s="376"/>
      <c r="BA60" s="376"/>
      <c r="BB60" s="387"/>
      <c r="BD60" s="373"/>
      <c r="BF60" s="76"/>
      <c r="BG60" s="76"/>
      <c r="BH60" s="76"/>
    </row>
    <row r="61" spans="1:70" s="75" customFormat="1" ht="17.7" customHeight="1" thickBot="1">
      <c r="A61" s="492" t="s">
        <v>248</v>
      </c>
      <c r="B61" s="493"/>
      <c r="C61" s="494"/>
      <c r="D61" s="588">
        <f>K61+Q61+W61+AC61</f>
        <v>0</v>
      </c>
      <c r="E61" s="589"/>
      <c r="F61" s="590"/>
      <c r="G61" s="594"/>
      <c r="H61" s="595"/>
      <c r="I61" s="595"/>
      <c r="J61" s="596"/>
      <c r="K61" s="600"/>
      <c r="L61" s="601"/>
      <c r="M61" s="604"/>
      <c r="N61" s="605"/>
      <c r="O61" s="605"/>
      <c r="P61" s="605"/>
      <c r="Q61" s="600"/>
      <c r="R61" s="601"/>
      <c r="S61" s="604"/>
      <c r="T61" s="605"/>
      <c r="U61" s="605"/>
      <c r="V61" s="605"/>
      <c r="W61" s="600"/>
      <c r="X61" s="601"/>
      <c r="Y61" s="604"/>
      <c r="Z61" s="605"/>
      <c r="AA61" s="605"/>
      <c r="AB61" s="605"/>
      <c r="AC61" s="600"/>
      <c r="AD61" s="612"/>
      <c r="AF61" s="586" t="str">
        <f>IF('例　①収支予算書　基盤強化推進費'!AF53="","",'例　①収支予算書　基盤強化推進費'!AF53)</f>
        <v>大会2日目</v>
      </c>
      <c r="AG61" s="587"/>
      <c r="AH61" s="228">
        <f>AI58*AI61+AJ58*AJ61+AK58*AK61+AL58*AL61+AM58*AM61+AN58*AN61+AO58*AO61+AP58*AP61+AQ58*AQ61+AR58*AR61+AS58*AS61+AT58*AT61+AU58*AU61</f>
        <v>2400</v>
      </c>
      <c r="AI61" s="389">
        <v>1</v>
      </c>
      <c r="AJ61" s="389">
        <v>1</v>
      </c>
      <c r="AK61" s="389">
        <v>1</v>
      </c>
      <c r="AL61" s="389"/>
      <c r="AM61" s="389"/>
      <c r="AN61" s="389"/>
      <c r="AO61" s="389"/>
      <c r="AP61" s="384"/>
      <c r="AQ61" s="376"/>
      <c r="AR61" s="389"/>
      <c r="AS61" s="389"/>
      <c r="AT61" s="389"/>
      <c r="AU61" s="387"/>
      <c r="AV61" s="226">
        <f t="shared" si="15"/>
        <v>0</v>
      </c>
      <c r="AW61" s="387"/>
      <c r="AX61" s="228">
        <f>AY58*AY61+AZ58*AZ61+BA58*BA61+BB58*BB61</f>
        <v>0</v>
      </c>
      <c r="AY61" s="376"/>
      <c r="AZ61" s="376"/>
      <c r="BA61" s="376"/>
      <c r="BB61" s="387"/>
      <c r="BC61" s="322" t="s">
        <v>488</v>
      </c>
      <c r="BD61" s="373"/>
    </row>
    <row r="62" spans="1:70" s="75" customFormat="1" ht="17.7" customHeight="1" thickBot="1">
      <c r="A62" s="492" t="s">
        <v>249</v>
      </c>
      <c r="B62" s="493"/>
      <c r="C62" s="494"/>
      <c r="D62" s="588">
        <f>K62+Q62+W62+AC62</f>
        <v>500</v>
      </c>
      <c r="E62" s="589"/>
      <c r="F62" s="590"/>
      <c r="G62" s="594" t="s">
        <v>513</v>
      </c>
      <c r="H62" s="595"/>
      <c r="I62" s="595"/>
      <c r="J62" s="596"/>
      <c r="K62" s="600">
        <v>500</v>
      </c>
      <c r="L62" s="601"/>
      <c r="M62" s="604"/>
      <c r="N62" s="605"/>
      <c r="O62" s="605"/>
      <c r="P62" s="605"/>
      <c r="Q62" s="600"/>
      <c r="R62" s="601"/>
      <c r="S62" s="604"/>
      <c r="T62" s="605"/>
      <c r="U62" s="605"/>
      <c r="V62" s="605"/>
      <c r="W62" s="600"/>
      <c r="X62" s="601"/>
      <c r="Y62" s="604"/>
      <c r="Z62" s="605"/>
      <c r="AA62" s="605"/>
      <c r="AB62" s="605"/>
      <c r="AC62" s="600"/>
      <c r="AD62" s="612"/>
      <c r="AF62" s="586" t="str">
        <f>IF('例　①収支予算書　基盤強化推進費'!AF54="","",'例　①収支予算書　基盤強化推進費'!AF54)</f>
        <v/>
      </c>
      <c r="AG62" s="587"/>
      <c r="AH62" s="228">
        <f>AI58*AI62+AJ58*AJ62+AK58*AK62+AL58*AL62+AM58*AM62+AN58*AN62+AO58*AO62+AP58*AP62+AQ58*AQ62+AR58*AR62+AS58*AS62+AT58*AT62+AU58*AU62</f>
        <v>0</v>
      </c>
      <c r="AI62" s="389"/>
      <c r="AJ62" s="389"/>
      <c r="AK62" s="389"/>
      <c r="AL62" s="389"/>
      <c r="AM62" s="389"/>
      <c r="AN62" s="389"/>
      <c r="AO62" s="389"/>
      <c r="AP62" s="384"/>
      <c r="AQ62" s="376"/>
      <c r="AR62" s="389"/>
      <c r="AS62" s="389"/>
      <c r="AT62" s="389"/>
      <c r="AU62" s="387"/>
      <c r="AV62" s="226">
        <f t="shared" si="15"/>
        <v>0</v>
      </c>
      <c r="AW62" s="387"/>
      <c r="AX62" s="228">
        <f>AY58*AY62+AZ58*AZ62+BA58*BA62+BB58*BB62</f>
        <v>0</v>
      </c>
      <c r="AY62" s="376"/>
      <c r="AZ62" s="376"/>
      <c r="BA62" s="376"/>
      <c r="BB62" s="387"/>
      <c r="BD62" s="373"/>
      <c r="BE62" s="76"/>
    </row>
    <row r="63" spans="1:70" s="75" customFormat="1" ht="17.7" customHeight="1" thickBot="1">
      <c r="A63" s="613" t="s">
        <v>250</v>
      </c>
      <c r="B63" s="614"/>
      <c r="C63" s="615"/>
      <c r="D63" s="588">
        <f>K63+Q63+W63+AC63</f>
        <v>0</v>
      </c>
      <c r="E63" s="589"/>
      <c r="F63" s="590"/>
      <c r="G63" s="594"/>
      <c r="H63" s="595"/>
      <c r="I63" s="595"/>
      <c r="J63" s="596"/>
      <c r="K63" s="600"/>
      <c r="L63" s="601"/>
      <c r="M63" s="604"/>
      <c r="N63" s="605"/>
      <c r="O63" s="605"/>
      <c r="P63" s="605"/>
      <c r="Q63" s="600"/>
      <c r="R63" s="601"/>
      <c r="S63" s="604"/>
      <c r="T63" s="605"/>
      <c r="U63" s="605"/>
      <c r="V63" s="605"/>
      <c r="W63" s="600"/>
      <c r="X63" s="601"/>
      <c r="Y63" s="604"/>
      <c r="Z63" s="605"/>
      <c r="AA63" s="605"/>
      <c r="AB63" s="605"/>
      <c r="AC63" s="600"/>
      <c r="AD63" s="612"/>
      <c r="AF63" s="519" t="str">
        <f>IF('例　①収支予算書　基盤強化推進費'!AF55="","",'例　①収支予算書　基盤強化推進費'!AF55)</f>
        <v/>
      </c>
      <c r="AG63" s="520"/>
      <c r="AH63" s="229">
        <f>AI58*AI63+AJ58*AJ63+AK58*AK63+AL58*AL63+AM58*AM63+AN58*AN63+AO58*AO63+AP58*AP63+AQ58*AQ63+AR58*AR63+AS58*AS63+AT58*AT63+AU58*AU63</f>
        <v>0</v>
      </c>
      <c r="AI63" s="390"/>
      <c r="AJ63" s="390"/>
      <c r="AK63" s="390"/>
      <c r="AL63" s="390"/>
      <c r="AM63" s="390"/>
      <c r="AN63" s="390"/>
      <c r="AO63" s="390"/>
      <c r="AP63" s="385"/>
      <c r="AQ63" s="378"/>
      <c r="AR63" s="390"/>
      <c r="AS63" s="390"/>
      <c r="AT63" s="390"/>
      <c r="AU63" s="388"/>
      <c r="AV63" s="229">
        <f t="shared" si="15"/>
        <v>0</v>
      </c>
      <c r="AW63" s="388"/>
      <c r="AX63" s="229">
        <f>AY58*AY63+AZ58*AZ63+BA58*BA63+BB58*BB63</f>
        <v>0</v>
      </c>
      <c r="AY63" s="378"/>
      <c r="AZ63" s="378"/>
      <c r="BA63" s="378"/>
      <c r="BB63" s="388"/>
      <c r="BD63" s="373"/>
    </row>
    <row r="64" spans="1:70" s="75" customFormat="1" ht="17.399999999999999" customHeight="1">
      <c r="A64" s="616" t="s">
        <v>251</v>
      </c>
      <c r="B64" s="617"/>
      <c r="C64" s="618"/>
      <c r="D64" s="591">
        <f>SUM(K64:L67)</f>
        <v>21000</v>
      </c>
      <c r="E64" s="592"/>
      <c r="F64" s="593"/>
      <c r="G64" s="628" t="str">
        <f>IF('例　①収支予算書　基盤強化推進費'!AF52="","",'例　①収支予算書　基盤強化推進費'!AF52)</f>
        <v>大会1日目</v>
      </c>
      <c r="H64" s="629"/>
      <c r="I64" s="629"/>
      <c r="J64" s="630"/>
      <c r="K64" s="626">
        <f>Q64+W64+AC64</f>
        <v>10500</v>
      </c>
      <c r="L64" s="627"/>
      <c r="M64" s="699" t="str">
        <f>IF('例　①収支予算書　基盤強化推進費'!AF52="","","役員")</f>
        <v>役員</v>
      </c>
      <c r="N64" s="700"/>
      <c r="O64" s="700"/>
      <c r="P64" s="701"/>
      <c r="Q64" s="626">
        <f>AH69</f>
        <v>8000</v>
      </c>
      <c r="R64" s="708"/>
      <c r="S64" s="699" t="str">
        <f>IF('例　①収支予算書　基盤強化推進費'!AF52="","","審判員")</f>
        <v>審判員</v>
      </c>
      <c r="T64" s="700"/>
      <c r="U64" s="700"/>
      <c r="V64" s="701"/>
      <c r="W64" s="626">
        <f>AM69</f>
        <v>2500</v>
      </c>
      <c r="X64" s="627"/>
      <c r="Y64" s="773"/>
      <c r="Z64" s="774"/>
      <c r="AA64" s="774"/>
      <c r="AB64" s="775"/>
      <c r="AC64" s="746"/>
      <c r="AD64" s="747"/>
      <c r="AF64" s="92"/>
      <c r="AG64" s="185" t="s">
        <v>362</v>
      </c>
      <c r="AH64" s="223">
        <f>SUM(AH59:AH63)</f>
        <v>6000</v>
      </c>
      <c r="AI64" s="116"/>
      <c r="AJ64" s="190"/>
      <c r="AK64" s="116"/>
      <c r="AL64" s="116"/>
      <c r="AM64" s="116"/>
      <c r="AN64" s="116"/>
      <c r="AO64" s="116"/>
      <c r="AP64" s="403"/>
      <c r="AR64" s="116"/>
      <c r="AU64" s="185" t="s">
        <v>316</v>
      </c>
      <c r="AV64" s="223">
        <f>SUM(AV59:AV63)</f>
        <v>30000</v>
      </c>
      <c r="AW64" s="185" t="s">
        <v>316</v>
      </c>
      <c r="AX64" s="223">
        <f>SUM(AX59:AX63)</f>
        <v>0</v>
      </c>
      <c r="AY64" s="190"/>
      <c r="BA64" s="116"/>
      <c r="BB64" s="403"/>
      <c r="BC64" s="115"/>
      <c r="BD64" s="115"/>
    </row>
    <row r="65" spans="1:98" s="75" customFormat="1" ht="17.399999999999999" customHeight="1">
      <c r="A65" s="89"/>
      <c r="B65" s="90"/>
      <c r="C65" s="91"/>
      <c r="D65" s="157"/>
      <c r="E65" s="247"/>
      <c r="F65" s="247"/>
      <c r="G65" s="709" t="str">
        <f>IF('例　①収支予算書　基盤強化推進費'!AF53="","",'例　①収支予算書　基盤強化推進費'!AF53)</f>
        <v>大会2日目</v>
      </c>
      <c r="H65" s="710"/>
      <c r="I65" s="710"/>
      <c r="J65" s="711"/>
      <c r="K65" s="712">
        <f t="shared" ref="K65:K66" si="16">Q65+W65+AC65</f>
        <v>10500</v>
      </c>
      <c r="L65" s="713"/>
      <c r="M65" s="702" t="str">
        <f>IF('例　①収支予算書　基盤強化推進費'!AF53="","","役員")</f>
        <v>役員</v>
      </c>
      <c r="N65" s="703"/>
      <c r="O65" s="703"/>
      <c r="P65" s="704"/>
      <c r="Q65" s="712">
        <f t="shared" ref="Q65:Q67" si="17">AH70</f>
        <v>8000</v>
      </c>
      <c r="R65" s="779"/>
      <c r="S65" s="702" t="str">
        <f>IF('例　①収支予算書　基盤強化推進費'!AF53="","","審判員")</f>
        <v>審判員</v>
      </c>
      <c r="T65" s="703"/>
      <c r="U65" s="703"/>
      <c r="V65" s="704"/>
      <c r="W65" s="712">
        <f t="shared" ref="W65:W67" si="18">AM70</f>
        <v>2500</v>
      </c>
      <c r="X65" s="713"/>
      <c r="Y65" s="782"/>
      <c r="Z65" s="783"/>
      <c r="AA65" s="783"/>
      <c r="AB65" s="784"/>
      <c r="AC65" s="748"/>
      <c r="AD65" s="749"/>
      <c r="AF65" s="501" t="s">
        <v>363</v>
      </c>
      <c r="AG65" s="501"/>
      <c r="AH65" s="335">
        <f>AH56+AL56+AW56+AH64+AV64+AX64</f>
        <v>119500</v>
      </c>
      <c r="AJ65" s="322"/>
      <c r="AY65" s="322"/>
    </row>
    <row r="66" spans="1:98" ht="17.399999999999999" customHeight="1" thickBot="1">
      <c r="A66" s="89"/>
      <c r="B66" s="90"/>
      <c r="C66" s="91"/>
      <c r="D66" s="157"/>
      <c r="E66" s="247"/>
      <c r="F66" s="247"/>
      <c r="G66" s="709" t="str">
        <f>IF('例　①収支予算書　基盤強化推進費'!AF54="","",'例　①収支予算書　基盤強化推進費'!AF54)</f>
        <v/>
      </c>
      <c r="H66" s="710"/>
      <c r="I66" s="710"/>
      <c r="J66" s="711"/>
      <c r="K66" s="712">
        <f t="shared" si="16"/>
        <v>0</v>
      </c>
      <c r="L66" s="713"/>
      <c r="M66" s="702" t="str">
        <f>IF('例　①収支予算書　基盤強化推進費'!AF54="","","役員")</f>
        <v/>
      </c>
      <c r="N66" s="703"/>
      <c r="O66" s="703"/>
      <c r="P66" s="704"/>
      <c r="Q66" s="712">
        <f t="shared" si="17"/>
        <v>0</v>
      </c>
      <c r="R66" s="779"/>
      <c r="S66" s="702" t="str">
        <f>IF('例　①収支予算書　基盤強化推進費'!AF54="","","審判員")</f>
        <v/>
      </c>
      <c r="T66" s="703"/>
      <c r="U66" s="703"/>
      <c r="V66" s="704"/>
      <c r="W66" s="712">
        <f t="shared" si="18"/>
        <v>0</v>
      </c>
      <c r="X66" s="713"/>
      <c r="Y66" s="782"/>
      <c r="Z66" s="783"/>
      <c r="AA66" s="783"/>
      <c r="AB66" s="784"/>
      <c r="AC66" s="748"/>
      <c r="AD66" s="749"/>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399999999999999" customHeight="1" thickBot="1">
      <c r="A67" s="93"/>
      <c r="B67" s="95"/>
      <c r="C67" s="94"/>
      <c r="D67" s="158"/>
      <c r="E67" s="248"/>
      <c r="F67" s="248"/>
      <c r="G67" s="685" t="str">
        <f>IF('例　①収支予算書　基盤強化推進費'!AF55="","",'例　①収支予算書　基盤強化推進費'!AF55)</f>
        <v/>
      </c>
      <c r="H67" s="686"/>
      <c r="I67" s="686"/>
      <c r="J67" s="687"/>
      <c r="K67" s="697">
        <f>Q67+W67+AC67</f>
        <v>0</v>
      </c>
      <c r="L67" s="698"/>
      <c r="M67" s="705" t="str">
        <f>IF('例　①収支予算書　基盤強化推進費'!AF55="","","役員")</f>
        <v/>
      </c>
      <c r="N67" s="706"/>
      <c r="O67" s="706"/>
      <c r="P67" s="707"/>
      <c r="Q67" s="697">
        <f t="shared" si="17"/>
        <v>0</v>
      </c>
      <c r="R67" s="780"/>
      <c r="S67" s="705" t="str">
        <f>IF('例　①収支予算書　基盤強化推進費'!AF55="","","審判員")</f>
        <v/>
      </c>
      <c r="T67" s="706"/>
      <c r="U67" s="706"/>
      <c r="V67" s="707"/>
      <c r="W67" s="697">
        <f t="shared" si="18"/>
        <v>0</v>
      </c>
      <c r="X67" s="698"/>
      <c r="Y67" s="785"/>
      <c r="Z67" s="786"/>
      <c r="AA67" s="786"/>
      <c r="AB67" s="787"/>
      <c r="AC67" s="750"/>
      <c r="AD67" s="751"/>
      <c r="AE67" s="76"/>
      <c r="AF67" s="75" t="s">
        <v>333</v>
      </c>
      <c r="AG67" s="76"/>
      <c r="AH67" s="529" t="s">
        <v>360</v>
      </c>
      <c r="AI67" s="530"/>
      <c r="AJ67" s="530"/>
      <c r="AK67" s="530"/>
      <c r="AL67" s="531"/>
      <c r="AM67" s="529" t="s">
        <v>361</v>
      </c>
      <c r="AN67" s="530"/>
      <c r="AO67" s="531"/>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399999999999999" customHeight="1" thickBot="1">
      <c r="A68" s="492" t="s">
        <v>252</v>
      </c>
      <c r="B68" s="493"/>
      <c r="C68" s="494"/>
      <c r="D68" s="588">
        <f>SUM(K68,Q68,W68,AC68)</f>
        <v>0</v>
      </c>
      <c r="E68" s="589"/>
      <c r="F68" s="590"/>
      <c r="G68" s="594"/>
      <c r="H68" s="595"/>
      <c r="I68" s="595"/>
      <c r="J68" s="596"/>
      <c r="K68" s="600"/>
      <c r="L68" s="601"/>
      <c r="M68" s="781"/>
      <c r="N68" s="595"/>
      <c r="O68" s="595"/>
      <c r="P68" s="596"/>
      <c r="Q68" s="600"/>
      <c r="R68" s="742"/>
      <c r="S68" s="604"/>
      <c r="T68" s="605"/>
      <c r="U68" s="605"/>
      <c r="V68" s="605"/>
      <c r="W68" s="600"/>
      <c r="X68" s="601"/>
      <c r="Y68" s="604"/>
      <c r="Z68" s="605"/>
      <c r="AA68" s="605"/>
      <c r="AB68" s="772"/>
      <c r="AC68" s="600"/>
      <c r="AD68" s="612"/>
      <c r="AE68" s="5"/>
      <c r="AF68" s="502" t="s">
        <v>341</v>
      </c>
      <c r="AG68" s="503"/>
      <c r="AH68" s="314" t="s">
        <v>316</v>
      </c>
      <c r="AI68" s="308" t="s">
        <v>334</v>
      </c>
      <c r="AJ68" s="307" t="s">
        <v>335</v>
      </c>
      <c r="AK68" s="308" t="s">
        <v>326</v>
      </c>
      <c r="AL68" s="315" t="s">
        <v>337</v>
      </c>
      <c r="AM68" s="303" t="s">
        <v>316</v>
      </c>
      <c r="AN68" s="307" t="s">
        <v>336</v>
      </c>
      <c r="AO68" s="315" t="s">
        <v>322</v>
      </c>
      <c r="AP68" s="215"/>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7" t="s">
        <v>0</v>
      </c>
      <c r="B69" s="458"/>
      <c r="C69" s="459"/>
      <c r="D69" s="619">
        <f>SUM(D38:F68)</f>
        <v>383700</v>
      </c>
      <c r="E69" s="620"/>
      <c r="F69" s="621"/>
      <c r="G69" s="250"/>
      <c r="H69" s="99"/>
      <c r="I69" s="99"/>
      <c r="J69" s="99"/>
      <c r="K69" s="99"/>
      <c r="L69" s="97"/>
      <c r="M69" s="97"/>
      <c r="N69" s="97"/>
      <c r="O69" s="97"/>
      <c r="P69" s="97"/>
      <c r="Q69" s="97"/>
      <c r="R69" s="97"/>
      <c r="S69" s="97"/>
      <c r="T69" s="97"/>
      <c r="U69" s="97"/>
      <c r="V69" s="97"/>
      <c r="W69" s="97"/>
      <c r="X69" s="99"/>
      <c r="Y69" s="98"/>
      <c r="Z69" s="84"/>
      <c r="AA69" s="84"/>
      <c r="AB69" s="84"/>
      <c r="AC69" s="84"/>
      <c r="AD69" s="84"/>
      <c r="AE69" s="5"/>
      <c r="AF69" s="521" t="str">
        <f>IF('例　①収支予算書　基盤強化推進費'!AF52="","",'例　①収支予算書　基盤強化推進費'!AF52)</f>
        <v>大会1日目</v>
      </c>
      <c r="AG69" s="522"/>
      <c r="AH69" s="237">
        <f>AI69*(AJ69+AK69+AL69)</f>
        <v>8000</v>
      </c>
      <c r="AI69" s="198">
        <v>800</v>
      </c>
      <c r="AJ69" s="113">
        <v>8</v>
      </c>
      <c r="AK69" s="198">
        <v>1</v>
      </c>
      <c r="AL69" s="231">
        <v>1</v>
      </c>
      <c r="AM69" s="226">
        <f>AN69*AO69</f>
        <v>2500</v>
      </c>
      <c r="AN69" s="113">
        <v>500</v>
      </c>
      <c r="AO69" s="231">
        <v>5</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399999999999999"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521" t="str">
        <f>IF('例　①収支予算書　基盤強化推進費'!AF53="","",'例　①収支予算書　基盤強化推進費'!AF53)</f>
        <v>大会2日目</v>
      </c>
      <c r="AG70" s="522"/>
      <c r="AH70" s="238">
        <f>AI70*(AJ70+AK70+AL70)</f>
        <v>8000</v>
      </c>
      <c r="AI70" s="203">
        <v>800</v>
      </c>
      <c r="AJ70" s="114">
        <v>8</v>
      </c>
      <c r="AK70" s="203">
        <v>1</v>
      </c>
      <c r="AL70" s="233">
        <v>1</v>
      </c>
      <c r="AM70" s="228">
        <f>AN70*AO70</f>
        <v>2500</v>
      </c>
      <c r="AN70" s="114">
        <v>500</v>
      </c>
      <c r="AO70" s="233">
        <v>5</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399999999999999" customHeight="1" thickBot="1">
      <c r="A71" s="457" t="s">
        <v>268</v>
      </c>
      <c r="B71" s="458"/>
      <c r="C71" s="459"/>
      <c r="D71" s="619">
        <f>IFERROR(D34-D69,"")</f>
        <v>0</v>
      </c>
      <c r="E71" s="620"/>
      <c r="F71" s="621"/>
      <c r="G71" s="444" t="s">
        <v>514</v>
      </c>
      <c r="H71" s="249"/>
      <c r="I71" s="249"/>
      <c r="J71" s="87"/>
      <c r="K71" s="87"/>
      <c r="L71" s="87"/>
      <c r="M71" s="87"/>
      <c r="N71" s="87"/>
      <c r="O71" s="87"/>
      <c r="P71" s="87"/>
      <c r="Q71" s="87"/>
      <c r="R71" s="87"/>
      <c r="S71" s="87"/>
      <c r="T71" s="87"/>
      <c r="U71" s="87"/>
      <c r="V71" s="87"/>
      <c r="W71" s="87"/>
      <c r="X71" s="87"/>
      <c r="Y71" s="87"/>
      <c r="Z71" s="87"/>
      <c r="AA71" s="87"/>
      <c r="AB71" s="87"/>
      <c r="AC71" s="87"/>
      <c r="AD71" s="87"/>
      <c r="AF71" s="521" t="str">
        <f>IF('例　①収支予算書　基盤強化推進費'!AF54="","",'例　①収支予算書　基盤強化推進費'!AF54)</f>
        <v/>
      </c>
      <c r="AG71" s="522"/>
      <c r="AH71" s="238">
        <f>AI71*(AJ71+AK71+AL71)</f>
        <v>0</v>
      </c>
      <c r="AI71" s="203"/>
      <c r="AJ71" s="114"/>
      <c r="AK71" s="203"/>
      <c r="AL71" s="233"/>
      <c r="AM71" s="228">
        <f>AN71*AO71</f>
        <v>0</v>
      </c>
      <c r="AN71" s="114"/>
      <c r="AO71" s="233"/>
      <c r="AP71" s="75"/>
      <c r="AQ71" s="75"/>
      <c r="AR71" s="75"/>
      <c r="AS71" s="75"/>
      <c r="AT71" s="75"/>
      <c r="AU71" s="75"/>
      <c r="AV71" s="75"/>
      <c r="AW71" s="75"/>
      <c r="AX71" s="75"/>
      <c r="AY71" s="75"/>
      <c r="AZ71" s="75"/>
      <c r="BA71" s="75"/>
      <c r="BB71" s="75"/>
      <c r="BC71" s="75"/>
      <c r="BD71" s="75"/>
      <c r="BE71" s="75"/>
      <c r="BF71" s="75"/>
      <c r="BG71" s="75"/>
      <c r="BH71" s="75"/>
    </row>
    <row r="72" spans="1:98" ht="17.399999999999999" customHeight="1" thickBot="1">
      <c r="AF72" s="519" t="str">
        <f>IF('例　①収支予算書　基盤強化推進費'!AF55="","",'例　①収支予算書　基盤強化推進費'!AF55)</f>
        <v/>
      </c>
      <c r="AG72" s="520"/>
      <c r="AH72" s="239">
        <f>AI72*(AJ72+AK72+AL72)</f>
        <v>0</v>
      </c>
      <c r="AI72" s="206"/>
      <c r="AJ72" s="96"/>
      <c r="AK72" s="206"/>
      <c r="AL72" s="235"/>
      <c r="AM72" s="229">
        <f>AN72*AO72</f>
        <v>0</v>
      </c>
      <c r="AN72" s="96"/>
      <c r="AO72" s="235"/>
      <c r="AP72" s="75"/>
      <c r="AQ72" s="75"/>
      <c r="AR72" s="75"/>
      <c r="AS72" s="75"/>
      <c r="AT72" s="75"/>
      <c r="AU72" s="75"/>
      <c r="AV72" s="75"/>
      <c r="AW72" s="75"/>
      <c r="AX72" s="75"/>
      <c r="AY72" s="75"/>
      <c r="AZ72" s="75"/>
      <c r="BA72" s="75"/>
      <c r="BB72" s="75"/>
      <c r="BC72" s="75"/>
      <c r="BD72" s="75"/>
      <c r="BE72" s="75"/>
    </row>
    <row r="73" spans="1:98" ht="17.399999999999999" customHeight="1">
      <c r="AF73" s="189"/>
      <c r="AG73" s="185" t="s">
        <v>316</v>
      </c>
      <c r="AH73" s="334">
        <f>SUM(AH69:AH72)</f>
        <v>16000</v>
      </c>
      <c r="AI73" s="321" t="s">
        <v>478</v>
      </c>
      <c r="AJ73" s="189"/>
      <c r="AK73" s="189"/>
      <c r="AL73" s="185" t="s">
        <v>316</v>
      </c>
      <c r="AM73" s="334">
        <f>SUM(AM69:AM72)</f>
        <v>5000</v>
      </c>
      <c r="AN73" s="321" t="s">
        <v>478</v>
      </c>
      <c r="AO73" s="321" t="s">
        <v>478</v>
      </c>
      <c r="AP73" s="75"/>
      <c r="AQ73" s="75"/>
      <c r="AR73" s="75"/>
      <c r="AS73" s="75"/>
      <c r="AT73" s="75"/>
      <c r="AU73" s="75"/>
      <c r="AV73" s="75"/>
      <c r="AW73" s="75"/>
      <c r="AX73" s="75"/>
      <c r="AY73" s="75"/>
      <c r="AZ73" s="75"/>
      <c r="BA73" s="75"/>
      <c r="BB73" s="75"/>
      <c r="BC73" s="75"/>
      <c r="BD73" s="75"/>
      <c r="BE73" s="75"/>
      <c r="BF73" s="51"/>
      <c r="BG73" s="51"/>
      <c r="BH73" s="51"/>
    </row>
    <row r="74" spans="1:98" ht="17.399999999999999" customHeight="1">
      <c r="AF74" s="501" t="s">
        <v>364</v>
      </c>
      <c r="AG74" s="501"/>
      <c r="AH74" s="335">
        <f>AH73+AM73</f>
        <v>21000</v>
      </c>
      <c r="AI74" s="323" t="s">
        <v>482</v>
      </c>
      <c r="AJ74" s="216"/>
      <c r="AK74" s="322" t="s">
        <v>480</v>
      </c>
      <c r="AL74" s="216"/>
      <c r="AM74" s="216"/>
      <c r="AN74" s="324" t="s">
        <v>479</v>
      </c>
      <c r="AO74" s="323" t="s">
        <v>481</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5"/>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5"/>
      <c r="AH77" s="77"/>
      <c r="AI77" s="75"/>
      <c r="AJ77" s="75"/>
      <c r="AK77" s="75"/>
      <c r="AL77" s="75"/>
      <c r="AM77" s="75"/>
      <c r="AN77" s="75"/>
      <c r="AO77" s="75"/>
      <c r="AP77" s="75"/>
      <c r="AQ77" s="75"/>
      <c r="AR77" s="75"/>
      <c r="AS77" s="75"/>
      <c r="AT77" s="75"/>
      <c r="AU77" s="75"/>
      <c r="AV77" s="215"/>
      <c r="AW77" s="215"/>
      <c r="AX77" s="215"/>
      <c r="AY77" s="215"/>
      <c r="AZ77" s="215"/>
      <c r="BA77" s="215"/>
      <c r="BB77" s="215"/>
      <c r="BC77" s="215"/>
      <c r="BD77" s="215"/>
    </row>
    <row r="78" spans="1:98">
      <c r="AT78" s="51"/>
      <c r="AU78" s="51"/>
    </row>
  </sheetData>
  <sheetProtection algorithmName="SHA-512" hashValue="U8Kp3pzspeQn8a1UWMJdvTLOVuXO8Rt4/K09gdEG7Xs5wLEWzNTol0KgbJwePLnA3qs354tuAt+MLZ1V4mRG9A==" saltValue="yW48/5iZBOPEYis7W7176A==" spinCount="100000" sheet="1" objects="1" scenarios="1" selectLockedCells="1" selectUnlockedCells="1"/>
  <mergeCells count="478">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Q67:R67"/>
    <mergeCell ref="Q68:R68"/>
    <mergeCell ref="M68:P68"/>
    <mergeCell ref="S68:V68"/>
    <mergeCell ref="Y65:AB65"/>
    <mergeCell ref="Y66:AB66"/>
    <mergeCell ref="Y67:AB67"/>
    <mergeCell ref="W64:X64"/>
    <mergeCell ref="W65:X65"/>
    <mergeCell ref="W66:X66"/>
    <mergeCell ref="W67:X67"/>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S64:V64"/>
    <mergeCell ref="S65:V65"/>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64:AD64"/>
    <mergeCell ref="AC65:AD65"/>
    <mergeCell ref="S52:V52"/>
    <mergeCell ref="S53:V53"/>
    <mergeCell ref="S54:V54"/>
    <mergeCell ref="S55:V55"/>
    <mergeCell ref="Q61:R61"/>
    <mergeCell ref="Q62:R62"/>
    <mergeCell ref="AC52:AD52"/>
    <mergeCell ref="AC53:AD53"/>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58:AD58"/>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46:L46"/>
    <mergeCell ref="K47:L47"/>
    <mergeCell ref="K48:L48"/>
    <mergeCell ref="K49:L49"/>
    <mergeCell ref="M44:N44"/>
    <mergeCell ref="M45:N45"/>
    <mergeCell ref="M46:N46"/>
    <mergeCell ref="M47:N47"/>
    <mergeCell ref="M48:N48"/>
    <mergeCell ref="M49:N49"/>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G50:J50"/>
    <mergeCell ref="G51:J51"/>
    <mergeCell ref="G52:J52"/>
    <mergeCell ref="G47:J47"/>
    <mergeCell ref="G48:J48"/>
    <mergeCell ref="G44:J44"/>
    <mergeCell ref="G45:J45"/>
    <mergeCell ref="G46:J46"/>
    <mergeCell ref="G58:J58"/>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D44:F44"/>
    <mergeCell ref="D26:F26"/>
    <mergeCell ref="D27:F27"/>
    <mergeCell ref="D28:F28"/>
    <mergeCell ref="D29:F29"/>
    <mergeCell ref="D30:F30"/>
    <mergeCell ref="D31:F31"/>
    <mergeCell ref="D32:F32"/>
    <mergeCell ref="D33:F33"/>
    <mergeCell ref="D34:F3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s>
  <phoneticPr fontId="2"/>
  <conditionalFormatting sqref="Y69">
    <cfRule type="cellIs" dxfId="2" priority="1" operator="notEqual">
      <formula>"合計額一致"</formula>
    </cfRule>
  </conditionalFormatting>
  <dataValidations count="3">
    <dataValidation type="list" allowBlank="1" showInputMessage="1" showErrorMessage="1" sqref="V5" xr:uid="{50D384DA-21A7-4D1A-92ED-DDEFC8A2C20F}">
      <formula1>$AF$16:$AF$30</formula1>
    </dataValidation>
    <dataValidation type="list" allowBlank="1" showInputMessage="1" showErrorMessage="1" sqref="D11" xr:uid="{154F2313-8195-4758-A945-CD09D176CB51}">
      <formula1>$AF$1:$AF$15</formula1>
    </dataValidation>
    <dataValidation type="list" showInputMessage="1" showErrorMessage="1" sqref="C14" xr:uid="{38D504B1-F0AF-4C26-B352-EF383844E422}">
      <formula1>$AT$11:$AT$26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54"/>
  <sheetViews>
    <sheetView zoomScale="80" zoomScaleNormal="80" workbookViewId="0">
      <selection activeCell="AH3" sqref="AH3:AJ4"/>
    </sheetView>
  </sheetViews>
  <sheetFormatPr defaultColWidth="9" defaultRowHeight="13.2"/>
  <cols>
    <col min="1" max="1" width="2.33203125" style="75" customWidth="1"/>
    <col min="2" max="2" width="11.44140625" style="75" customWidth="1"/>
    <col min="3" max="3" width="3.6640625" style="75" customWidth="1"/>
    <col min="4" max="12" width="4.21875" style="75" customWidth="1"/>
    <col min="13" max="30" width="4.33203125" style="75" customWidth="1"/>
    <col min="31" max="31" width="4.44140625" style="75" customWidth="1"/>
    <col min="32" max="40" width="7.77734375" style="75" customWidth="1"/>
    <col min="41" max="16384" width="9" style="75"/>
  </cols>
  <sheetData>
    <row r="1" spans="1:30" ht="19.95" customHeight="1">
      <c r="A1" s="244" t="s">
        <v>444</v>
      </c>
      <c r="B1" s="265"/>
      <c r="C1" s="79"/>
      <c r="S1" s="184"/>
      <c r="T1" s="184"/>
      <c r="V1" s="76" t="s">
        <v>342</v>
      </c>
      <c r="X1" s="76">
        <v>20</v>
      </c>
      <c r="Y1" s="296">
        <v>25</v>
      </c>
      <c r="Z1" s="76" t="s">
        <v>452</v>
      </c>
      <c r="AA1" s="296">
        <v>10</v>
      </c>
      <c r="AB1" s="76" t="s">
        <v>453</v>
      </c>
      <c r="AC1" s="296">
        <v>20</v>
      </c>
      <c r="AD1" s="76" t="s">
        <v>454</v>
      </c>
    </row>
    <row r="2" spans="1:30" ht="36.6" customHeight="1">
      <c r="A2" s="877" t="s">
        <v>445</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row>
    <row r="3" spans="1:30" ht="18.600000000000001" customHeight="1">
      <c r="B3" s="318"/>
      <c r="C3" s="318"/>
      <c r="D3" s="318"/>
      <c r="E3" s="318"/>
      <c r="F3" s="318"/>
      <c r="G3" s="318"/>
      <c r="H3" s="318"/>
      <c r="I3" s="318"/>
      <c r="J3" s="318"/>
      <c r="K3" s="318"/>
      <c r="L3" s="318"/>
      <c r="M3" s="800" t="str">
        <f>'例　①収支予算書　基盤強化推進費'!L3</f>
        <v>〔基盤強化推進費〕</v>
      </c>
      <c r="N3" s="800"/>
      <c r="O3" s="800"/>
      <c r="P3" s="800"/>
      <c r="Q3" s="800"/>
      <c r="R3" s="318"/>
      <c r="S3" s="318"/>
      <c r="T3" s="318"/>
      <c r="U3" s="318"/>
      <c r="V3" s="318"/>
      <c r="W3" s="318"/>
      <c r="X3" s="318"/>
      <c r="Y3" s="318"/>
      <c r="Z3" s="318"/>
      <c r="AA3" s="318"/>
      <c r="AB3" s="318"/>
      <c r="AC3" s="318"/>
      <c r="AD3" s="318"/>
    </row>
    <row r="4" spans="1:30" ht="13.2" customHeight="1" thickBot="1">
      <c r="A4" s="904"/>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row>
    <row r="5" spans="1:30" ht="19.95" customHeight="1">
      <c r="A5" s="266"/>
      <c r="B5" s="266"/>
      <c r="C5" s="266"/>
      <c r="M5" s="754" t="s">
        <v>269</v>
      </c>
      <c r="N5" s="755"/>
      <c r="O5" s="755"/>
      <c r="P5" s="755"/>
      <c r="Q5" s="755"/>
      <c r="R5" s="756"/>
      <c r="S5" s="882" t="str">
        <f>'例　①収支予算書　基盤強化推進費'!V5</f>
        <v>札幌地区バスケットボール協会</v>
      </c>
      <c r="T5" s="883"/>
      <c r="U5" s="883"/>
      <c r="V5" s="883"/>
      <c r="W5" s="883"/>
      <c r="X5" s="883"/>
      <c r="Y5" s="883"/>
      <c r="Z5" s="883"/>
      <c r="AA5" s="883"/>
      <c r="AB5" s="883"/>
      <c r="AC5" s="883"/>
      <c r="AD5" s="884"/>
    </row>
    <row r="6" spans="1:30" ht="19.95" customHeight="1">
      <c r="A6" s="267"/>
      <c r="B6" s="266"/>
      <c r="C6" s="266"/>
      <c r="M6" s="757" t="s">
        <v>270</v>
      </c>
      <c r="N6" s="758"/>
      <c r="O6" s="758"/>
      <c r="P6" s="758"/>
      <c r="Q6" s="758"/>
      <c r="R6" s="759"/>
      <c r="S6" s="885" t="str">
        <f>'例　①収支予算書　基盤強化推進費'!V6</f>
        <v>財務部</v>
      </c>
      <c r="T6" s="886"/>
      <c r="U6" s="886"/>
      <c r="V6" s="886"/>
      <c r="W6" s="886"/>
      <c r="X6" s="886"/>
      <c r="Y6" s="886"/>
      <c r="Z6" s="886"/>
      <c r="AA6" s="886"/>
      <c r="AB6" s="886"/>
      <c r="AC6" s="886"/>
      <c r="AD6" s="887"/>
    </row>
    <row r="7" spans="1:30" ht="19.95" customHeight="1">
      <c r="A7" s="267"/>
      <c r="B7" s="266"/>
      <c r="C7" s="266"/>
      <c r="M7" s="757" t="s">
        <v>24</v>
      </c>
      <c r="N7" s="758"/>
      <c r="O7" s="758"/>
      <c r="P7" s="758"/>
      <c r="Q7" s="758"/>
      <c r="R7" s="759"/>
      <c r="S7" s="885" t="str">
        <f>'例　①収支予算書　基盤強化推進費'!V7</f>
        <v>部長　　野村　慶一</v>
      </c>
      <c r="T7" s="886"/>
      <c r="U7" s="886"/>
      <c r="V7" s="886"/>
      <c r="W7" s="886"/>
      <c r="X7" s="886"/>
      <c r="Y7" s="886"/>
      <c r="Z7" s="886"/>
      <c r="AA7" s="886"/>
      <c r="AB7" s="886"/>
      <c r="AC7" s="886"/>
      <c r="AD7" s="887"/>
    </row>
    <row r="8" spans="1:30" ht="16.5" customHeight="1" thickBot="1">
      <c r="A8" s="266"/>
      <c r="B8" s="266"/>
      <c r="C8" s="266"/>
      <c r="M8" s="760" t="s">
        <v>412</v>
      </c>
      <c r="N8" s="761"/>
      <c r="O8" s="761"/>
      <c r="P8" s="761"/>
      <c r="Q8" s="761"/>
      <c r="R8" s="762"/>
      <c r="S8" s="888" t="str">
        <f>'例　①収支予算書　基盤強化推進費'!V8</f>
        <v>090-XXXX-XXXX</v>
      </c>
      <c r="T8" s="889"/>
      <c r="U8" s="889"/>
      <c r="V8" s="889"/>
      <c r="W8" s="889"/>
      <c r="X8" s="889"/>
      <c r="Y8" s="889"/>
      <c r="Z8" s="889"/>
      <c r="AA8" s="889"/>
      <c r="AB8" s="889"/>
      <c r="AC8" s="889"/>
      <c r="AD8" s="890"/>
    </row>
    <row r="9" spans="1:30" ht="16.5" customHeight="1">
      <c r="A9" s="268"/>
      <c r="B9" s="268"/>
      <c r="C9" s="268"/>
      <c r="D9" s="269"/>
      <c r="E9" s="269"/>
      <c r="F9" s="269"/>
      <c r="M9" s="270"/>
      <c r="N9" s="270"/>
      <c r="O9" s="270"/>
      <c r="P9" s="808"/>
      <c r="Q9" s="808"/>
      <c r="R9" s="808"/>
      <c r="S9" s="808"/>
      <c r="T9" s="808"/>
      <c r="U9" s="808"/>
      <c r="V9" s="808"/>
      <c r="W9" s="808"/>
      <c r="X9" s="808"/>
      <c r="Y9" s="808"/>
      <c r="Z9" s="808"/>
      <c r="AA9" s="809"/>
      <c r="AB9" s="809"/>
      <c r="AC9" s="809"/>
      <c r="AD9" s="809"/>
    </row>
    <row r="10" spans="1:30" ht="25.95" customHeight="1" thickBot="1">
      <c r="A10" s="268"/>
      <c r="B10" s="268"/>
      <c r="C10" s="268"/>
      <c r="D10" s="271"/>
      <c r="E10" s="271"/>
      <c r="F10" s="271"/>
      <c r="G10" s="77"/>
      <c r="H10" s="77"/>
      <c r="I10" s="77"/>
      <c r="J10" s="77"/>
      <c r="K10" s="77"/>
      <c r="L10" s="77"/>
      <c r="M10" s="77"/>
      <c r="N10" s="77"/>
      <c r="O10" s="77"/>
      <c r="P10" s="77"/>
      <c r="Q10" s="77"/>
      <c r="R10" s="77"/>
      <c r="S10" s="77"/>
      <c r="T10" s="77"/>
      <c r="U10" s="77"/>
      <c r="V10" s="77"/>
      <c r="W10" s="77"/>
      <c r="X10" s="77"/>
      <c r="Y10" s="77"/>
      <c r="Z10" s="77"/>
      <c r="AA10" s="77"/>
      <c r="AB10" s="77"/>
      <c r="AC10" s="77"/>
    </row>
    <row r="11" spans="1:30" ht="21" customHeight="1" thickBot="1">
      <c r="A11" s="901" t="s">
        <v>94</v>
      </c>
      <c r="B11" s="902"/>
      <c r="C11" s="902"/>
      <c r="D11" s="810" t="str">
        <f>'例　①収支予算書　基盤強化推進費'!D10:AD10</f>
        <v>登録推進事業費　1.一般カテゴリー（Ⅱ種）登録推進事業　①市町村等地域単位の競技会の開催</v>
      </c>
      <c r="E11" s="811"/>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12"/>
    </row>
    <row r="12" spans="1:30" ht="21.45" customHeight="1" thickBot="1">
      <c r="A12" s="880" t="s">
        <v>68</v>
      </c>
      <c r="B12" s="881"/>
      <c r="C12" s="881"/>
      <c r="D12" s="905" t="str">
        <f>'例　①収支予算書　基盤強化推進費'!D11</f>
        <v>【社会人】</v>
      </c>
      <c r="E12" s="906"/>
      <c r="F12" s="906"/>
      <c r="G12" s="811" t="str">
        <f>'例　①収支予算書　基盤強化推進費'!J11</f>
        <v>第1回　一般Ⅱ種登録交歓大会</v>
      </c>
      <c r="H12" s="811"/>
      <c r="I12" s="811"/>
      <c r="J12" s="811"/>
      <c r="K12" s="811"/>
      <c r="L12" s="811"/>
      <c r="M12" s="811"/>
      <c r="N12" s="811"/>
      <c r="O12" s="811"/>
      <c r="P12" s="811"/>
      <c r="Q12" s="811"/>
      <c r="R12" s="811"/>
      <c r="S12" s="811"/>
      <c r="T12" s="811"/>
      <c r="U12" s="811"/>
      <c r="V12" s="811"/>
      <c r="W12" s="811"/>
      <c r="X12" s="811"/>
      <c r="Y12" s="811"/>
      <c r="Z12" s="811"/>
      <c r="AA12" s="811"/>
      <c r="AB12" s="811"/>
      <c r="AC12" s="811"/>
      <c r="AD12" s="812"/>
    </row>
    <row r="13" spans="1:30" ht="21.45" customHeight="1" thickBot="1">
      <c r="A13" s="880" t="s">
        <v>83</v>
      </c>
      <c r="B13" s="881"/>
      <c r="C13" s="881"/>
      <c r="D13" s="370">
        <v>20</v>
      </c>
      <c r="E13" s="288">
        <f>'例　①収支予算書　基盤強化推進費'!D15</f>
        <v>25</v>
      </c>
      <c r="F13" s="288" t="s">
        <v>446</v>
      </c>
      <c r="G13" s="290">
        <f>'例　①収支予算書　基盤強化推進費'!F15</f>
        <v>10</v>
      </c>
      <c r="H13" s="290" t="s">
        <v>447</v>
      </c>
      <c r="I13" s="290">
        <f>'例　①収支予算書　基盤強化推進費'!H15</f>
        <v>5</v>
      </c>
      <c r="J13" s="288" t="s">
        <v>448</v>
      </c>
      <c r="K13" s="288" t="s">
        <v>449</v>
      </c>
      <c r="L13" s="288">
        <v>20</v>
      </c>
      <c r="M13" s="288">
        <f>'例　①収支予算書　基盤強化推進費'!L15</f>
        <v>25</v>
      </c>
      <c r="N13" s="288" t="s">
        <v>446</v>
      </c>
      <c r="O13" s="288">
        <f>'例　①収支予算書　基盤強化推進費'!N15</f>
        <v>10</v>
      </c>
      <c r="P13" s="290" t="s">
        <v>447</v>
      </c>
      <c r="Q13" s="290">
        <f>'例　①収支予算書　基盤強化推進費'!P15</f>
        <v>6</v>
      </c>
      <c r="R13" s="290" t="s">
        <v>450</v>
      </c>
      <c r="S13" s="290"/>
      <c r="T13" s="290"/>
      <c r="U13" s="290"/>
      <c r="V13" s="290"/>
      <c r="W13" s="290"/>
      <c r="X13" s="290"/>
      <c r="Y13" s="290"/>
      <c r="Z13" s="290"/>
      <c r="AA13" s="289"/>
      <c r="AB13" s="289"/>
      <c r="AC13" s="289"/>
      <c r="AD13" s="291"/>
    </row>
    <row r="14" spans="1:30" ht="21" customHeight="1" thickBot="1">
      <c r="A14" s="878" t="s">
        <v>85</v>
      </c>
      <c r="B14" s="879"/>
      <c r="C14" s="879"/>
      <c r="D14" s="810" t="str">
        <f>'例　①収支予算書　基盤強化推進費'!C16</f>
        <v>〇〇総合体育館</v>
      </c>
      <c r="E14" s="811"/>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2"/>
    </row>
    <row r="15" spans="1:30" ht="12.6" customHeight="1">
      <c r="A15" s="272"/>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row>
    <row r="16" spans="1:30" ht="24" customHeight="1" thickBot="1">
      <c r="A16" s="75" t="s">
        <v>7</v>
      </c>
      <c r="B16" s="79"/>
      <c r="C16" s="79"/>
      <c r="D16" s="79"/>
      <c r="E16" s="79"/>
      <c r="F16" s="79"/>
      <c r="G16" s="903" t="s">
        <v>5</v>
      </c>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row>
    <row r="17" spans="1:40" ht="18" customHeight="1" thickBot="1">
      <c r="A17" s="866" t="s">
        <v>4</v>
      </c>
      <c r="B17" s="804"/>
      <c r="C17" s="805"/>
      <c r="D17" s="866" t="s">
        <v>32</v>
      </c>
      <c r="E17" s="804"/>
      <c r="F17" s="805"/>
      <c r="G17" s="866" t="s">
        <v>46</v>
      </c>
      <c r="H17" s="804"/>
      <c r="I17" s="805"/>
      <c r="J17" s="907" t="s">
        <v>6</v>
      </c>
      <c r="K17" s="908"/>
      <c r="L17" s="908"/>
      <c r="M17" s="908"/>
      <c r="N17" s="908"/>
      <c r="O17" s="908"/>
      <c r="P17" s="908"/>
      <c r="Q17" s="908"/>
      <c r="R17" s="908"/>
      <c r="S17" s="908"/>
      <c r="T17" s="908"/>
      <c r="U17" s="908"/>
      <c r="V17" s="908"/>
      <c r="W17" s="908"/>
      <c r="X17" s="908"/>
      <c r="Y17" s="908"/>
      <c r="Z17" s="908"/>
      <c r="AA17" s="908"/>
      <c r="AB17" s="908"/>
      <c r="AC17" s="908"/>
      <c r="AD17" s="909"/>
    </row>
    <row r="18" spans="1:40" ht="18" customHeight="1">
      <c r="A18" s="854" t="s">
        <v>367</v>
      </c>
      <c r="B18" s="855"/>
      <c r="C18" s="855"/>
      <c r="D18" s="826">
        <f>'例　①収支予算書　基盤強化推進費'!D23</f>
        <v>283700</v>
      </c>
      <c r="E18" s="827"/>
      <c r="F18" s="828"/>
      <c r="G18" s="849">
        <v>211269</v>
      </c>
      <c r="H18" s="850"/>
      <c r="I18" s="799"/>
      <c r="J18" s="813" t="s">
        <v>499</v>
      </c>
      <c r="K18" s="814"/>
      <c r="L18" s="814"/>
      <c r="M18" s="814"/>
      <c r="N18" s="814"/>
      <c r="O18" s="814"/>
      <c r="P18" s="814"/>
      <c r="Q18" s="814"/>
      <c r="R18" s="814"/>
      <c r="S18" s="814"/>
      <c r="T18" s="814"/>
      <c r="U18" s="814"/>
      <c r="V18" s="814"/>
      <c r="W18" s="814"/>
      <c r="X18" s="814"/>
      <c r="Y18" s="814"/>
      <c r="Z18" s="814"/>
      <c r="AA18" s="814"/>
      <c r="AB18" s="814"/>
      <c r="AC18" s="814"/>
      <c r="AD18" s="815"/>
    </row>
    <row r="19" spans="1:40" ht="18" customHeight="1">
      <c r="A19" s="856" t="s">
        <v>35</v>
      </c>
      <c r="B19" s="857"/>
      <c r="C19" s="857"/>
      <c r="D19" s="829">
        <f>'例　①収支予算書　基盤強化推進費'!D24</f>
        <v>0</v>
      </c>
      <c r="E19" s="830"/>
      <c r="F19" s="831"/>
      <c r="G19" s="841"/>
      <c r="H19" s="842"/>
      <c r="I19" s="745"/>
      <c r="J19" s="894"/>
      <c r="K19" s="895"/>
      <c r="L19" s="895"/>
      <c r="M19" s="895"/>
      <c r="N19" s="895"/>
      <c r="O19" s="895"/>
      <c r="P19" s="895"/>
      <c r="Q19" s="895"/>
      <c r="R19" s="895"/>
      <c r="S19" s="895"/>
      <c r="T19" s="895"/>
      <c r="U19" s="895"/>
      <c r="V19" s="895"/>
      <c r="W19" s="895"/>
      <c r="X19" s="895"/>
      <c r="Y19" s="895"/>
      <c r="Z19" s="895"/>
      <c r="AA19" s="895"/>
      <c r="AB19" s="895"/>
      <c r="AC19" s="895"/>
      <c r="AD19" s="896"/>
    </row>
    <row r="20" spans="1:40" ht="18" customHeight="1">
      <c r="A20" s="856" t="s">
        <v>36</v>
      </c>
      <c r="B20" s="857"/>
      <c r="C20" s="857"/>
      <c r="D20" s="829">
        <f>'例　①収支予算書　基盤強化推進費'!D25</f>
        <v>0</v>
      </c>
      <c r="E20" s="830"/>
      <c r="F20" s="831"/>
      <c r="G20" s="841"/>
      <c r="H20" s="842"/>
      <c r="I20" s="745"/>
      <c r="J20" s="894"/>
      <c r="K20" s="895"/>
      <c r="L20" s="895"/>
      <c r="M20" s="895"/>
      <c r="N20" s="895"/>
      <c r="O20" s="895"/>
      <c r="P20" s="895"/>
      <c r="Q20" s="895"/>
      <c r="R20" s="895"/>
      <c r="S20" s="895"/>
      <c r="T20" s="895"/>
      <c r="U20" s="895"/>
      <c r="V20" s="895"/>
      <c r="W20" s="895"/>
      <c r="X20" s="895"/>
      <c r="Y20" s="895"/>
      <c r="Z20" s="895"/>
      <c r="AA20" s="895"/>
      <c r="AB20" s="895"/>
      <c r="AC20" s="895"/>
      <c r="AD20" s="896"/>
    </row>
    <row r="21" spans="1:40" ht="18" customHeight="1">
      <c r="A21" s="856" t="s">
        <v>37</v>
      </c>
      <c r="B21" s="857"/>
      <c r="C21" s="857"/>
      <c r="D21" s="829">
        <f>'例　①収支予算書　基盤強化推進費'!D26</f>
        <v>0</v>
      </c>
      <c r="E21" s="830"/>
      <c r="F21" s="831"/>
      <c r="G21" s="841"/>
      <c r="H21" s="842"/>
      <c r="I21" s="745"/>
      <c r="J21" s="894"/>
      <c r="K21" s="895"/>
      <c r="L21" s="895"/>
      <c r="M21" s="895"/>
      <c r="N21" s="895"/>
      <c r="O21" s="895"/>
      <c r="P21" s="895"/>
      <c r="Q21" s="895"/>
      <c r="R21" s="895"/>
      <c r="S21" s="895"/>
      <c r="T21" s="895"/>
      <c r="U21" s="895"/>
      <c r="V21" s="895"/>
      <c r="W21" s="895"/>
      <c r="X21" s="895"/>
      <c r="Y21" s="895"/>
      <c r="Z21" s="895"/>
      <c r="AA21" s="895"/>
      <c r="AB21" s="895"/>
      <c r="AC21" s="895"/>
      <c r="AD21" s="896"/>
    </row>
    <row r="22" spans="1:40" ht="18" customHeight="1">
      <c r="A22" s="858" t="s">
        <v>38</v>
      </c>
      <c r="B22" s="859"/>
      <c r="C22" s="859"/>
      <c r="D22" s="829">
        <f>'例　①収支予算書　基盤強化推進費'!D27</f>
        <v>0</v>
      </c>
      <c r="E22" s="830"/>
      <c r="F22" s="831"/>
      <c r="G22" s="841"/>
      <c r="H22" s="842"/>
      <c r="I22" s="745"/>
      <c r="J22" s="897"/>
      <c r="K22" s="898"/>
      <c r="L22" s="898"/>
      <c r="M22" s="898"/>
      <c r="N22" s="898"/>
      <c r="O22" s="898"/>
      <c r="P22" s="898"/>
      <c r="Q22" s="898"/>
      <c r="R22" s="898"/>
      <c r="S22" s="898"/>
      <c r="T22" s="898"/>
      <c r="U22" s="898"/>
      <c r="V22" s="898"/>
      <c r="W22" s="898"/>
      <c r="X22" s="898"/>
      <c r="Y22" s="898"/>
      <c r="Z22" s="898"/>
      <c r="AA22" s="898"/>
      <c r="AB22" s="898"/>
      <c r="AC22" s="898"/>
      <c r="AD22" s="899"/>
    </row>
    <row r="23" spans="1:40" ht="18" customHeight="1">
      <c r="A23" s="860" t="s">
        <v>39</v>
      </c>
      <c r="B23" s="861"/>
      <c r="C23" s="861"/>
      <c r="D23" s="829">
        <f>'例　①収支予算書　基盤強化推進費'!D28</f>
        <v>0</v>
      </c>
      <c r="E23" s="830"/>
      <c r="F23" s="831"/>
      <c r="G23" s="851">
        <f>M23*R23</f>
        <v>0</v>
      </c>
      <c r="H23" s="852"/>
      <c r="I23" s="853"/>
      <c r="J23" s="680" t="s">
        <v>312</v>
      </c>
      <c r="K23" s="498"/>
      <c r="L23" s="681"/>
      <c r="M23" s="499"/>
      <c r="N23" s="819"/>
      <c r="O23" s="683" t="s">
        <v>313</v>
      </c>
      <c r="P23" s="684"/>
      <c r="Q23" s="900"/>
      <c r="R23" s="499"/>
      <c r="S23" s="500"/>
      <c r="T23" s="292"/>
      <c r="U23" s="284"/>
      <c r="V23" s="284"/>
      <c r="W23" s="284"/>
      <c r="X23" s="284"/>
      <c r="Y23" s="284"/>
      <c r="Z23" s="284"/>
      <c r="AA23" s="284"/>
      <c r="AB23" s="284"/>
      <c r="AC23" s="284"/>
      <c r="AD23" s="287"/>
    </row>
    <row r="24" spans="1:40" ht="18" customHeight="1" thickBot="1">
      <c r="A24" s="858" t="s">
        <v>40</v>
      </c>
      <c r="B24" s="859"/>
      <c r="C24" s="859"/>
      <c r="D24" s="829">
        <f>'例　①収支予算書　基盤強化推進費'!D29</f>
        <v>100000</v>
      </c>
      <c r="E24" s="830"/>
      <c r="F24" s="831"/>
      <c r="G24" s="851">
        <f>M24*(R24+W24)+AB24</f>
        <v>100000</v>
      </c>
      <c r="H24" s="852"/>
      <c r="I24" s="853"/>
      <c r="J24" s="680" t="s">
        <v>309</v>
      </c>
      <c r="K24" s="498"/>
      <c r="L24" s="681"/>
      <c r="M24" s="622">
        <v>5000</v>
      </c>
      <c r="N24" s="842"/>
      <c r="O24" s="497" t="s">
        <v>311</v>
      </c>
      <c r="P24" s="498"/>
      <c r="Q24" s="681"/>
      <c r="R24" s="499">
        <v>10</v>
      </c>
      <c r="S24" s="500"/>
      <c r="T24" s="497" t="s">
        <v>310</v>
      </c>
      <c r="U24" s="498"/>
      <c r="V24" s="498"/>
      <c r="W24" s="499">
        <v>10</v>
      </c>
      <c r="X24" s="500"/>
      <c r="Y24" s="776" t="s">
        <v>451</v>
      </c>
      <c r="Z24" s="777"/>
      <c r="AA24" s="778"/>
      <c r="AB24" s="816">
        <f>AM30</f>
        <v>0</v>
      </c>
      <c r="AC24" s="817"/>
      <c r="AD24" s="818"/>
      <c r="AF24" s="75" t="s">
        <v>415</v>
      </c>
      <c r="AH24" s="183"/>
      <c r="AI24" s="208"/>
      <c r="AJ24" s="76"/>
      <c r="AK24" s="76"/>
      <c r="AL24" s="76"/>
      <c r="AM24" s="76"/>
      <c r="AN24" s="209"/>
    </row>
    <row r="25" spans="1:40" ht="18" customHeight="1" thickBot="1">
      <c r="A25" s="856" t="s">
        <v>41</v>
      </c>
      <c r="B25" s="857"/>
      <c r="C25" s="857"/>
      <c r="D25" s="829">
        <f>'例　①収支予算書　基盤強化推進費'!D30</f>
        <v>0</v>
      </c>
      <c r="E25" s="830"/>
      <c r="F25" s="831"/>
      <c r="G25" s="841"/>
      <c r="H25" s="842"/>
      <c r="I25" s="745"/>
      <c r="J25" s="897"/>
      <c r="K25" s="898"/>
      <c r="L25" s="898"/>
      <c r="M25" s="898"/>
      <c r="N25" s="898"/>
      <c r="O25" s="898"/>
      <c r="P25" s="898"/>
      <c r="Q25" s="898"/>
      <c r="R25" s="898"/>
      <c r="S25" s="898"/>
      <c r="T25" s="898"/>
      <c r="U25" s="898"/>
      <c r="V25" s="898"/>
      <c r="W25" s="898"/>
      <c r="X25" s="898"/>
      <c r="Y25" s="898"/>
      <c r="Z25" s="898"/>
      <c r="AA25" s="898"/>
      <c r="AB25" s="898"/>
      <c r="AC25" s="898"/>
      <c r="AD25" s="899"/>
      <c r="AF25" s="910" t="s">
        <v>374</v>
      </c>
      <c r="AG25" s="911"/>
      <c r="AH25" s="325" t="s">
        <v>309</v>
      </c>
      <c r="AI25" s="327" t="s">
        <v>369</v>
      </c>
      <c r="AJ25" s="326" t="s">
        <v>316</v>
      </c>
      <c r="AK25" s="328" t="s">
        <v>310</v>
      </c>
      <c r="AL25" s="326" t="s">
        <v>316</v>
      </c>
      <c r="AM25" s="912" t="s">
        <v>11</v>
      </c>
      <c r="AN25" s="913"/>
    </row>
    <row r="26" spans="1:40" ht="18" customHeight="1" thickTop="1">
      <c r="A26" s="856" t="s">
        <v>42</v>
      </c>
      <c r="B26" s="857"/>
      <c r="C26" s="857"/>
      <c r="D26" s="829">
        <f>'例　①収支予算書　基盤強化推進費'!D31</f>
        <v>0</v>
      </c>
      <c r="E26" s="830"/>
      <c r="F26" s="831"/>
      <c r="G26" s="841"/>
      <c r="H26" s="842"/>
      <c r="I26" s="745"/>
      <c r="J26" s="897"/>
      <c r="K26" s="898"/>
      <c r="L26" s="898"/>
      <c r="M26" s="898"/>
      <c r="N26" s="898"/>
      <c r="O26" s="898"/>
      <c r="P26" s="898"/>
      <c r="Q26" s="898"/>
      <c r="R26" s="898"/>
      <c r="S26" s="898"/>
      <c r="T26" s="898"/>
      <c r="U26" s="898"/>
      <c r="V26" s="898"/>
      <c r="W26" s="898"/>
      <c r="X26" s="898"/>
      <c r="Y26" s="898"/>
      <c r="Z26" s="898"/>
      <c r="AA26" s="898"/>
      <c r="AB26" s="898"/>
      <c r="AC26" s="898"/>
      <c r="AD26" s="899"/>
      <c r="AF26" s="527"/>
      <c r="AG26" s="528"/>
      <c r="AH26" s="227"/>
      <c r="AI26" s="198"/>
      <c r="AJ26" s="210">
        <f>AH26*AI26</f>
        <v>0</v>
      </c>
      <c r="AK26" s="198"/>
      <c r="AL26" s="210">
        <f>AH26*AK26</f>
        <v>0</v>
      </c>
      <c r="AM26" s="914">
        <f>AJ26+AL26</f>
        <v>0</v>
      </c>
      <c r="AN26" s="915"/>
    </row>
    <row r="27" spans="1:40" ht="18" customHeight="1">
      <c r="A27" s="858" t="s">
        <v>43</v>
      </c>
      <c r="B27" s="859"/>
      <c r="C27" s="859"/>
      <c r="D27" s="829">
        <f>'例　①収支予算書　基盤強化推進費'!D32</f>
        <v>0</v>
      </c>
      <c r="E27" s="830"/>
      <c r="F27" s="831"/>
      <c r="G27" s="841"/>
      <c r="H27" s="842"/>
      <c r="I27" s="745"/>
      <c r="J27" s="897"/>
      <c r="K27" s="898"/>
      <c r="L27" s="898"/>
      <c r="M27" s="898"/>
      <c r="N27" s="898"/>
      <c r="O27" s="898"/>
      <c r="P27" s="898"/>
      <c r="Q27" s="898"/>
      <c r="R27" s="898"/>
      <c r="S27" s="898"/>
      <c r="T27" s="898"/>
      <c r="U27" s="898"/>
      <c r="V27" s="898"/>
      <c r="W27" s="898"/>
      <c r="X27" s="898"/>
      <c r="Y27" s="898"/>
      <c r="Z27" s="898"/>
      <c r="AA27" s="898"/>
      <c r="AB27" s="898"/>
      <c r="AC27" s="898"/>
      <c r="AD27" s="899"/>
      <c r="AF27" s="667"/>
      <c r="AG27" s="668"/>
      <c r="AH27" s="301"/>
      <c r="AI27" s="203"/>
      <c r="AJ27" s="211">
        <f>AH27*AI27</f>
        <v>0</v>
      </c>
      <c r="AK27" s="203"/>
      <c r="AL27" s="211">
        <f>AH27*AK27</f>
        <v>0</v>
      </c>
      <c r="AM27" s="916">
        <f>AJ27+AL27</f>
        <v>0</v>
      </c>
      <c r="AN27" s="917"/>
    </row>
    <row r="28" spans="1:40" ht="18" customHeight="1" thickBot="1">
      <c r="A28" s="864" t="s">
        <v>44</v>
      </c>
      <c r="B28" s="865"/>
      <c r="C28" s="865"/>
      <c r="D28" s="838">
        <f>'例　①収支予算書　基盤強化推進費'!D33</f>
        <v>0</v>
      </c>
      <c r="E28" s="839"/>
      <c r="F28" s="840"/>
      <c r="G28" s="843"/>
      <c r="H28" s="844"/>
      <c r="I28" s="845"/>
      <c r="J28" s="891"/>
      <c r="K28" s="892"/>
      <c r="L28" s="892"/>
      <c r="M28" s="892"/>
      <c r="N28" s="892"/>
      <c r="O28" s="892"/>
      <c r="P28" s="892"/>
      <c r="Q28" s="892"/>
      <c r="R28" s="892"/>
      <c r="S28" s="892"/>
      <c r="T28" s="892"/>
      <c r="U28" s="892"/>
      <c r="V28" s="892"/>
      <c r="W28" s="892"/>
      <c r="X28" s="892"/>
      <c r="Y28" s="892"/>
      <c r="Z28" s="892"/>
      <c r="AA28" s="892"/>
      <c r="AB28" s="892"/>
      <c r="AC28" s="892"/>
      <c r="AD28" s="893"/>
      <c r="AF28" s="667"/>
      <c r="AG28" s="668"/>
      <c r="AH28" s="301"/>
      <c r="AI28" s="203"/>
      <c r="AJ28" s="211">
        <f>AH28*AI28</f>
        <v>0</v>
      </c>
      <c r="AK28" s="203"/>
      <c r="AL28" s="211">
        <f>AH28*AK28</f>
        <v>0</v>
      </c>
      <c r="AM28" s="916">
        <f>AJ28+AL28</f>
        <v>0</v>
      </c>
      <c r="AN28" s="917"/>
    </row>
    <row r="29" spans="1:40" ht="18" customHeight="1" thickBot="1">
      <c r="A29" s="866" t="s">
        <v>0</v>
      </c>
      <c r="B29" s="804"/>
      <c r="C29" s="804"/>
      <c r="D29" s="863">
        <f>'例　①収支予算書　基盤強化推進費'!D34</f>
        <v>383700</v>
      </c>
      <c r="E29" s="863"/>
      <c r="F29" s="863"/>
      <c r="G29" s="820">
        <f>SUM(G18:G28)</f>
        <v>311269</v>
      </c>
      <c r="H29" s="821"/>
      <c r="I29" s="822"/>
      <c r="J29" s="97"/>
      <c r="K29" s="97"/>
      <c r="L29" s="97"/>
      <c r="M29" s="247"/>
      <c r="N29" s="247"/>
      <c r="O29" s="247"/>
      <c r="P29" s="79"/>
      <c r="Q29" s="79"/>
      <c r="R29" s="79"/>
      <c r="S29" s="79"/>
      <c r="T29" s="79"/>
      <c r="U29" s="79"/>
      <c r="V29" s="79"/>
      <c r="W29" s="79"/>
      <c r="X29" s="79"/>
      <c r="Y29" s="79"/>
      <c r="Z29" s="79"/>
      <c r="AA29" s="79"/>
      <c r="AB29" s="79"/>
      <c r="AC29" s="79"/>
      <c r="AD29" s="79"/>
      <c r="AF29" s="672"/>
      <c r="AG29" s="673"/>
      <c r="AH29" s="302"/>
      <c r="AI29" s="206"/>
      <c r="AJ29" s="329">
        <f>AH29*AI29</f>
        <v>0</v>
      </c>
      <c r="AK29" s="206"/>
      <c r="AL29" s="329">
        <f>AH29*AK29</f>
        <v>0</v>
      </c>
      <c r="AM29" s="918">
        <f>AJ29+AL29</f>
        <v>0</v>
      </c>
      <c r="AN29" s="919"/>
    </row>
    <row r="30" spans="1:40" ht="18" customHeight="1">
      <c r="A30" s="273"/>
      <c r="B30" s="273"/>
      <c r="C30" s="273"/>
      <c r="D30" s="274"/>
      <c r="E30" s="274"/>
      <c r="F30" s="274"/>
      <c r="G30" s="79"/>
      <c r="H30" s="79"/>
      <c r="I30" s="79"/>
      <c r="J30" s="79"/>
      <c r="K30" s="79"/>
      <c r="L30" s="79"/>
      <c r="M30" s="79"/>
      <c r="N30" s="79"/>
      <c r="O30" s="79"/>
      <c r="P30" s="79"/>
      <c r="Q30" s="79"/>
      <c r="R30" s="79"/>
      <c r="S30" s="79"/>
      <c r="T30" s="79"/>
      <c r="U30" s="79"/>
      <c r="V30" s="79"/>
      <c r="W30" s="79"/>
      <c r="X30" s="79"/>
      <c r="Y30" s="79"/>
      <c r="Z30" s="79"/>
      <c r="AA30" s="79"/>
      <c r="AB30" s="79"/>
      <c r="AC30" s="79"/>
      <c r="AD30" s="79"/>
      <c r="AF30" s="293"/>
      <c r="AG30" s="293"/>
      <c r="AH30" s="294"/>
      <c r="AI30" s="295"/>
      <c r="AJ30" s="295"/>
      <c r="AK30" s="295"/>
      <c r="AL30" s="217" t="s">
        <v>375</v>
      </c>
      <c r="AM30" s="534">
        <f>SUM(AM26:AN29)</f>
        <v>0</v>
      </c>
      <c r="AN30" s="534"/>
    </row>
    <row r="31" spans="1:40" ht="24" customHeight="1" thickBot="1">
      <c r="A31" s="75" t="s">
        <v>21</v>
      </c>
    </row>
    <row r="32" spans="1:40" s="76" customFormat="1" ht="36" customHeight="1" thickBot="1">
      <c r="A32" s="866" t="s">
        <v>4</v>
      </c>
      <c r="B32" s="804"/>
      <c r="C32" s="804"/>
      <c r="D32" s="823" t="s">
        <v>32</v>
      </c>
      <c r="E32" s="824"/>
      <c r="F32" s="825"/>
      <c r="G32" s="823" t="s">
        <v>46</v>
      </c>
      <c r="H32" s="824"/>
      <c r="I32" s="825"/>
      <c r="J32" s="804" t="s">
        <v>485</v>
      </c>
      <c r="K32" s="804"/>
      <c r="L32" s="804"/>
      <c r="M32" s="804"/>
      <c r="N32" s="804"/>
      <c r="O32" s="804"/>
      <c r="P32" s="804"/>
      <c r="Q32" s="804"/>
      <c r="R32" s="804"/>
      <c r="S32" s="804"/>
      <c r="T32" s="804"/>
      <c r="U32" s="804"/>
      <c r="V32" s="804"/>
      <c r="W32" s="804"/>
      <c r="X32" s="804"/>
      <c r="Y32" s="804"/>
      <c r="Z32" s="804"/>
      <c r="AA32" s="804"/>
      <c r="AB32" s="804"/>
      <c r="AC32" s="804"/>
      <c r="AD32" s="805"/>
      <c r="AE32" s="75"/>
      <c r="AF32" s="75"/>
      <c r="AG32" s="75"/>
      <c r="AH32" s="75"/>
      <c r="AI32" s="75"/>
      <c r="AJ32" s="75"/>
      <c r="AK32" s="75"/>
      <c r="AL32" s="75"/>
    </row>
    <row r="33" spans="1:30" ht="36" customHeight="1">
      <c r="A33" s="868" t="s">
        <v>3</v>
      </c>
      <c r="B33" s="869"/>
      <c r="C33" s="870"/>
      <c r="D33" s="826">
        <f>'例　①収支予算書　基盤強化推進費'!D38</f>
        <v>51300</v>
      </c>
      <c r="E33" s="827"/>
      <c r="F33" s="828"/>
      <c r="G33" s="832">
        <f>支出明細集計_リスト!D4</f>
        <v>45899</v>
      </c>
      <c r="H33" s="833"/>
      <c r="I33" s="834"/>
      <c r="J33" s="806" t="s">
        <v>515</v>
      </c>
      <c r="K33" s="806"/>
      <c r="L33" s="806"/>
      <c r="M33" s="806"/>
      <c r="N33" s="806"/>
      <c r="O33" s="806"/>
      <c r="P33" s="806"/>
      <c r="Q33" s="806"/>
      <c r="R33" s="806"/>
      <c r="S33" s="806"/>
      <c r="T33" s="806"/>
      <c r="U33" s="806"/>
      <c r="V33" s="806"/>
      <c r="W33" s="806"/>
      <c r="X33" s="806"/>
      <c r="Y33" s="806"/>
      <c r="Z33" s="806"/>
      <c r="AA33" s="806"/>
      <c r="AB33" s="806"/>
      <c r="AC33" s="806"/>
      <c r="AD33" s="807"/>
    </row>
    <row r="34" spans="1:30" ht="36" customHeight="1">
      <c r="A34" s="860" t="s">
        <v>2</v>
      </c>
      <c r="B34" s="861"/>
      <c r="C34" s="862"/>
      <c r="D34" s="829">
        <f>'例　①収支予算書　基盤強化推進費'!D44</f>
        <v>119500</v>
      </c>
      <c r="E34" s="830"/>
      <c r="F34" s="831"/>
      <c r="G34" s="835">
        <f>支出明細集計_リスト!D6</f>
        <v>54900</v>
      </c>
      <c r="H34" s="836"/>
      <c r="I34" s="837"/>
      <c r="J34" s="806" t="s">
        <v>516</v>
      </c>
      <c r="K34" s="806"/>
      <c r="L34" s="806"/>
      <c r="M34" s="806"/>
      <c r="N34" s="806"/>
      <c r="O34" s="806"/>
      <c r="P34" s="806"/>
      <c r="Q34" s="806"/>
      <c r="R34" s="806"/>
      <c r="S34" s="806"/>
      <c r="T34" s="806"/>
      <c r="U34" s="806"/>
      <c r="V34" s="806"/>
      <c r="W34" s="806"/>
      <c r="X34" s="806"/>
      <c r="Y34" s="806"/>
      <c r="Z34" s="806"/>
      <c r="AA34" s="806"/>
      <c r="AB34" s="806"/>
      <c r="AC34" s="806"/>
      <c r="AD34" s="807"/>
    </row>
    <row r="35" spans="1:30" ht="18" customHeight="1">
      <c r="A35" s="860" t="s">
        <v>1</v>
      </c>
      <c r="B35" s="861"/>
      <c r="C35" s="862"/>
      <c r="D35" s="829">
        <f>'例　①収支予算書　基盤強化推進費'!D50</f>
        <v>1100</v>
      </c>
      <c r="E35" s="830"/>
      <c r="F35" s="831"/>
      <c r="G35" s="835">
        <f>支出明細集計_リスト!D8</f>
        <v>550</v>
      </c>
      <c r="H35" s="836"/>
      <c r="I35" s="837"/>
      <c r="J35" s="806" t="s">
        <v>517</v>
      </c>
      <c r="K35" s="806"/>
      <c r="L35" s="806"/>
      <c r="M35" s="806"/>
      <c r="N35" s="806"/>
      <c r="O35" s="806"/>
      <c r="P35" s="806"/>
      <c r="Q35" s="806"/>
      <c r="R35" s="806"/>
      <c r="S35" s="806"/>
      <c r="T35" s="806"/>
      <c r="U35" s="806"/>
      <c r="V35" s="806"/>
      <c r="W35" s="806"/>
      <c r="X35" s="806"/>
      <c r="Y35" s="806"/>
      <c r="Z35" s="806"/>
      <c r="AA35" s="806"/>
      <c r="AB35" s="806"/>
      <c r="AC35" s="806"/>
      <c r="AD35" s="807"/>
    </row>
    <row r="36" spans="1:30" ht="18" customHeight="1">
      <c r="A36" s="860" t="s">
        <v>61</v>
      </c>
      <c r="B36" s="861"/>
      <c r="C36" s="862"/>
      <c r="D36" s="829">
        <f>'例　①収支予算書　基盤強化推進費'!D51</f>
        <v>14300</v>
      </c>
      <c r="E36" s="830"/>
      <c r="F36" s="831"/>
      <c r="G36" s="835">
        <f>支出明細集計_リスト!D10</f>
        <v>14220</v>
      </c>
      <c r="H36" s="836"/>
      <c r="I36" s="837"/>
      <c r="J36" s="806" t="s">
        <v>518</v>
      </c>
      <c r="K36" s="806"/>
      <c r="L36" s="806"/>
      <c r="M36" s="806"/>
      <c r="N36" s="806"/>
      <c r="O36" s="806"/>
      <c r="P36" s="806"/>
      <c r="Q36" s="806"/>
      <c r="R36" s="806"/>
      <c r="S36" s="806"/>
      <c r="T36" s="806"/>
      <c r="U36" s="806"/>
      <c r="V36" s="806"/>
      <c r="W36" s="806"/>
      <c r="X36" s="806"/>
      <c r="Y36" s="806"/>
      <c r="Z36" s="806"/>
      <c r="AA36" s="806"/>
      <c r="AB36" s="806"/>
      <c r="AC36" s="806"/>
      <c r="AD36" s="807"/>
    </row>
    <row r="37" spans="1:30" ht="18" customHeight="1">
      <c r="A37" s="860" t="s">
        <v>62</v>
      </c>
      <c r="B37" s="861"/>
      <c r="C37" s="862"/>
      <c r="D37" s="829">
        <f>'例　①収支予算書　基盤強化推進費'!D53</f>
        <v>0</v>
      </c>
      <c r="E37" s="830"/>
      <c r="F37" s="831"/>
      <c r="G37" s="835" t="str">
        <f>支出明細集計_リスト!D12</f>
        <v/>
      </c>
      <c r="H37" s="836"/>
      <c r="I37" s="837"/>
      <c r="J37" s="806"/>
      <c r="K37" s="806"/>
      <c r="L37" s="806"/>
      <c r="M37" s="806"/>
      <c r="N37" s="806"/>
      <c r="O37" s="806"/>
      <c r="P37" s="806"/>
      <c r="Q37" s="806"/>
      <c r="R37" s="806"/>
      <c r="S37" s="806"/>
      <c r="T37" s="806"/>
      <c r="U37" s="806"/>
      <c r="V37" s="806"/>
      <c r="W37" s="806"/>
      <c r="X37" s="806"/>
      <c r="Y37" s="806"/>
      <c r="Z37" s="806"/>
      <c r="AA37" s="806"/>
      <c r="AB37" s="806"/>
      <c r="AC37" s="806"/>
      <c r="AD37" s="807"/>
    </row>
    <row r="38" spans="1:30" ht="18" customHeight="1">
      <c r="A38" s="860" t="s">
        <v>63</v>
      </c>
      <c r="B38" s="861"/>
      <c r="C38" s="862"/>
      <c r="D38" s="829">
        <f>'例　①収支予算書　基盤強化推進費'!D54</f>
        <v>20000</v>
      </c>
      <c r="E38" s="830"/>
      <c r="F38" s="831"/>
      <c r="G38" s="835">
        <f>支出明細集計_リスト!D14</f>
        <v>22000</v>
      </c>
      <c r="H38" s="836"/>
      <c r="I38" s="837"/>
      <c r="J38" s="806" t="s">
        <v>519</v>
      </c>
      <c r="K38" s="806"/>
      <c r="L38" s="806"/>
      <c r="M38" s="806"/>
      <c r="N38" s="806"/>
      <c r="O38" s="806"/>
      <c r="P38" s="806"/>
      <c r="Q38" s="806"/>
      <c r="R38" s="806"/>
      <c r="S38" s="806"/>
      <c r="T38" s="806"/>
      <c r="U38" s="806"/>
      <c r="V38" s="806"/>
      <c r="W38" s="806"/>
      <c r="X38" s="806"/>
      <c r="Y38" s="806"/>
      <c r="Z38" s="806"/>
      <c r="AA38" s="806"/>
      <c r="AB38" s="806"/>
      <c r="AC38" s="806"/>
      <c r="AD38" s="807"/>
    </row>
    <row r="39" spans="1:30" ht="18" customHeight="1">
      <c r="A39" s="860" t="s">
        <v>64</v>
      </c>
      <c r="B39" s="861"/>
      <c r="C39" s="862"/>
      <c r="D39" s="829">
        <f>'例　①収支予算書　基盤強化推進費'!D55</f>
        <v>100000</v>
      </c>
      <c r="E39" s="830"/>
      <c r="F39" s="831"/>
      <c r="G39" s="835">
        <f>支出明細集計_リスト!D16</f>
        <v>97800</v>
      </c>
      <c r="H39" s="836"/>
      <c r="I39" s="837"/>
      <c r="J39" s="806" t="s">
        <v>520</v>
      </c>
      <c r="K39" s="806"/>
      <c r="L39" s="806"/>
      <c r="M39" s="806"/>
      <c r="N39" s="806"/>
      <c r="O39" s="806"/>
      <c r="P39" s="806"/>
      <c r="Q39" s="806"/>
      <c r="R39" s="806"/>
      <c r="S39" s="806"/>
      <c r="T39" s="806"/>
      <c r="U39" s="806"/>
      <c r="V39" s="806"/>
      <c r="W39" s="806"/>
      <c r="X39" s="806"/>
      <c r="Y39" s="806"/>
      <c r="Z39" s="806"/>
      <c r="AA39" s="806"/>
      <c r="AB39" s="806"/>
      <c r="AC39" s="806"/>
      <c r="AD39" s="807"/>
    </row>
    <row r="40" spans="1:30" ht="18" customHeight="1">
      <c r="A40" s="860" t="s">
        <v>65</v>
      </c>
      <c r="B40" s="861"/>
      <c r="C40" s="862"/>
      <c r="D40" s="829">
        <f>'例　①収支予算書　基盤強化推進費'!D56</f>
        <v>0</v>
      </c>
      <c r="E40" s="830"/>
      <c r="F40" s="831"/>
      <c r="G40" s="835" t="str">
        <f>支出明細集計_リスト!D18</f>
        <v/>
      </c>
      <c r="H40" s="836"/>
      <c r="I40" s="837"/>
      <c r="J40" s="806"/>
      <c r="K40" s="806"/>
      <c r="L40" s="806"/>
      <c r="M40" s="806"/>
      <c r="N40" s="806"/>
      <c r="O40" s="806"/>
      <c r="P40" s="806"/>
      <c r="Q40" s="806"/>
      <c r="R40" s="806"/>
      <c r="S40" s="806"/>
      <c r="T40" s="806"/>
      <c r="U40" s="806"/>
      <c r="V40" s="806"/>
      <c r="W40" s="806"/>
      <c r="X40" s="806"/>
      <c r="Y40" s="806"/>
      <c r="Z40" s="806"/>
      <c r="AA40" s="806"/>
      <c r="AB40" s="806"/>
      <c r="AC40" s="806"/>
      <c r="AD40" s="807"/>
    </row>
    <row r="41" spans="1:30" ht="36" customHeight="1">
      <c r="A41" s="860" t="s">
        <v>66</v>
      </c>
      <c r="B41" s="861"/>
      <c r="C41" s="862"/>
      <c r="D41" s="829">
        <f>'例　①収支予算書　基盤強化推進費'!D57</f>
        <v>56000</v>
      </c>
      <c r="E41" s="830"/>
      <c r="F41" s="831"/>
      <c r="G41" s="835">
        <f>支出明細集計_リスト!D19</f>
        <v>56000</v>
      </c>
      <c r="H41" s="836"/>
      <c r="I41" s="837"/>
      <c r="J41" s="806" t="s">
        <v>521</v>
      </c>
      <c r="K41" s="806"/>
      <c r="L41" s="806"/>
      <c r="M41" s="806"/>
      <c r="N41" s="806"/>
      <c r="O41" s="806"/>
      <c r="P41" s="806"/>
      <c r="Q41" s="806"/>
      <c r="R41" s="806"/>
      <c r="S41" s="806"/>
      <c r="T41" s="806"/>
      <c r="U41" s="806"/>
      <c r="V41" s="806"/>
      <c r="W41" s="806"/>
      <c r="X41" s="806"/>
      <c r="Y41" s="806"/>
      <c r="Z41" s="806"/>
      <c r="AA41" s="806"/>
      <c r="AB41" s="806"/>
      <c r="AC41" s="806"/>
      <c r="AD41" s="807"/>
    </row>
    <row r="42" spans="1:30" ht="18" customHeight="1">
      <c r="A42" s="860" t="s">
        <v>247</v>
      </c>
      <c r="B42" s="861"/>
      <c r="C42" s="862"/>
      <c r="D42" s="829">
        <f>'例　①収支予算書　基盤強化推進費'!D60</f>
        <v>0</v>
      </c>
      <c r="E42" s="830"/>
      <c r="F42" s="831"/>
      <c r="G42" s="835" t="str">
        <f>支出明細集計_リスト!D21</f>
        <v/>
      </c>
      <c r="H42" s="836"/>
      <c r="I42" s="837"/>
      <c r="J42" s="806"/>
      <c r="K42" s="806"/>
      <c r="L42" s="806"/>
      <c r="M42" s="806"/>
      <c r="N42" s="806"/>
      <c r="O42" s="806"/>
      <c r="P42" s="806"/>
      <c r="Q42" s="806"/>
      <c r="R42" s="806"/>
      <c r="S42" s="806"/>
      <c r="T42" s="806"/>
      <c r="U42" s="806"/>
      <c r="V42" s="806"/>
      <c r="W42" s="806"/>
      <c r="X42" s="806"/>
      <c r="Y42" s="806"/>
      <c r="Z42" s="806"/>
      <c r="AA42" s="806"/>
      <c r="AB42" s="806"/>
      <c r="AC42" s="806"/>
      <c r="AD42" s="807"/>
    </row>
    <row r="43" spans="1:30" ht="18" customHeight="1">
      <c r="A43" s="860" t="s">
        <v>248</v>
      </c>
      <c r="B43" s="861"/>
      <c r="C43" s="862"/>
      <c r="D43" s="829">
        <f>'例　①収支予算書　基盤強化推進費'!D61</f>
        <v>0</v>
      </c>
      <c r="E43" s="830"/>
      <c r="F43" s="831"/>
      <c r="G43" s="835" t="str">
        <f>支出明細集計_リスト!D23</f>
        <v/>
      </c>
      <c r="H43" s="836"/>
      <c r="I43" s="837"/>
      <c r="J43" s="806"/>
      <c r="K43" s="806"/>
      <c r="L43" s="806"/>
      <c r="M43" s="806"/>
      <c r="N43" s="806"/>
      <c r="O43" s="806"/>
      <c r="P43" s="806"/>
      <c r="Q43" s="806"/>
      <c r="R43" s="806"/>
      <c r="S43" s="806"/>
      <c r="T43" s="806"/>
      <c r="U43" s="806"/>
      <c r="V43" s="806"/>
      <c r="W43" s="806"/>
      <c r="X43" s="806"/>
      <c r="Y43" s="806"/>
      <c r="Z43" s="806"/>
      <c r="AA43" s="806"/>
      <c r="AB43" s="806"/>
      <c r="AC43" s="806"/>
      <c r="AD43" s="807"/>
    </row>
    <row r="44" spans="1:30" ht="18" customHeight="1">
      <c r="A44" s="860" t="s">
        <v>249</v>
      </c>
      <c r="B44" s="861"/>
      <c r="C44" s="862"/>
      <c r="D44" s="829">
        <f>'例　①収支予算書　基盤強化推進費'!D62</f>
        <v>500</v>
      </c>
      <c r="E44" s="830"/>
      <c r="F44" s="831"/>
      <c r="G44" s="835">
        <f>支出明細集計_リスト!D24</f>
        <v>330</v>
      </c>
      <c r="H44" s="836"/>
      <c r="I44" s="837"/>
      <c r="J44" s="806" t="s">
        <v>522</v>
      </c>
      <c r="K44" s="806"/>
      <c r="L44" s="806"/>
      <c r="M44" s="806"/>
      <c r="N44" s="806"/>
      <c r="O44" s="806"/>
      <c r="P44" s="806"/>
      <c r="Q44" s="806"/>
      <c r="R44" s="806"/>
      <c r="S44" s="806"/>
      <c r="T44" s="806"/>
      <c r="U44" s="806"/>
      <c r="V44" s="806"/>
      <c r="W44" s="806"/>
      <c r="X44" s="806"/>
      <c r="Y44" s="806"/>
      <c r="Z44" s="806"/>
      <c r="AA44" s="806"/>
      <c r="AB44" s="806"/>
      <c r="AC44" s="806"/>
      <c r="AD44" s="807"/>
    </row>
    <row r="45" spans="1:30" ht="18" customHeight="1">
      <c r="A45" s="860" t="s">
        <v>250</v>
      </c>
      <c r="B45" s="861"/>
      <c r="C45" s="862"/>
      <c r="D45" s="829">
        <f>'例　①収支予算書　基盤強化推進費'!D63</f>
        <v>0</v>
      </c>
      <c r="E45" s="830"/>
      <c r="F45" s="831"/>
      <c r="G45" s="835" t="str">
        <f>支出明細集計_リスト!D26</f>
        <v/>
      </c>
      <c r="H45" s="836"/>
      <c r="I45" s="837"/>
      <c r="J45" s="806"/>
      <c r="K45" s="806"/>
      <c r="L45" s="806"/>
      <c r="M45" s="806"/>
      <c r="N45" s="806"/>
      <c r="O45" s="806"/>
      <c r="P45" s="806"/>
      <c r="Q45" s="806"/>
      <c r="R45" s="806"/>
      <c r="S45" s="806"/>
      <c r="T45" s="806"/>
      <c r="U45" s="806"/>
      <c r="V45" s="806"/>
      <c r="W45" s="806"/>
      <c r="X45" s="806"/>
      <c r="Y45" s="806"/>
      <c r="Z45" s="806"/>
      <c r="AA45" s="806"/>
      <c r="AB45" s="806"/>
      <c r="AC45" s="806"/>
      <c r="AD45" s="807"/>
    </row>
    <row r="46" spans="1:30" ht="18" customHeight="1">
      <c r="A46" s="860" t="s">
        <v>251</v>
      </c>
      <c r="B46" s="861"/>
      <c r="C46" s="862"/>
      <c r="D46" s="829">
        <f>'例　①収支予算書　基盤強化推進費'!D64</f>
        <v>21000</v>
      </c>
      <c r="E46" s="830"/>
      <c r="F46" s="831"/>
      <c r="G46" s="835">
        <f>支出明細集計_リスト!D28</f>
        <v>19570</v>
      </c>
      <c r="H46" s="836"/>
      <c r="I46" s="837"/>
      <c r="J46" s="806" t="s">
        <v>523</v>
      </c>
      <c r="K46" s="806"/>
      <c r="L46" s="806"/>
      <c r="M46" s="806"/>
      <c r="N46" s="806"/>
      <c r="O46" s="806"/>
      <c r="P46" s="806"/>
      <c r="Q46" s="806"/>
      <c r="R46" s="806"/>
      <c r="S46" s="806"/>
      <c r="T46" s="806"/>
      <c r="U46" s="806"/>
      <c r="V46" s="806"/>
      <c r="W46" s="806"/>
      <c r="X46" s="806"/>
      <c r="Y46" s="806"/>
      <c r="Z46" s="806"/>
      <c r="AA46" s="806"/>
      <c r="AB46" s="806"/>
      <c r="AC46" s="806"/>
      <c r="AD46" s="807"/>
    </row>
    <row r="47" spans="1:30" ht="18" customHeight="1" thickBot="1">
      <c r="A47" s="873" t="s">
        <v>252</v>
      </c>
      <c r="B47" s="874"/>
      <c r="C47" s="875"/>
      <c r="D47" s="838">
        <f>'例　①収支予算書　基盤強化推進費'!D68</f>
        <v>0</v>
      </c>
      <c r="E47" s="839"/>
      <c r="F47" s="840"/>
      <c r="G47" s="835" t="str">
        <f>支出明細集計_リスト!D30</f>
        <v/>
      </c>
      <c r="H47" s="836"/>
      <c r="I47" s="837"/>
      <c r="J47" s="801"/>
      <c r="K47" s="801"/>
      <c r="L47" s="801"/>
      <c r="M47" s="801"/>
      <c r="N47" s="801"/>
      <c r="O47" s="801"/>
      <c r="P47" s="801"/>
      <c r="Q47" s="801"/>
      <c r="R47" s="801"/>
      <c r="S47" s="801"/>
      <c r="T47" s="801"/>
      <c r="U47" s="801"/>
      <c r="V47" s="801"/>
      <c r="W47" s="801"/>
      <c r="X47" s="801"/>
      <c r="Y47" s="801"/>
      <c r="Z47" s="801"/>
      <c r="AA47" s="801"/>
      <c r="AB47" s="801"/>
      <c r="AC47" s="801"/>
      <c r="AD47" s="802"/>
    </row>
    <row r="48" spans="1:30" ht="18" customHeight="1" thickBot="1">
      <c r="A48" s="871" t="s">
        <v>0</v>
      </c>
      <c r="B48" s="872"/>
      <c r="C48" s="872"/>
      <c r="D48" s="846">
        <f>SUM(D33:D47)</f>
        <v>383700</v>
      </c>
      <c r="E48" s="847"/>
      <c r="F48" s="848"/>
      <c r="G48" s="820">
        <f>SUM(G33:I47)</f>
        <v>311269</v>
      </c>
      <c r="H48" s="821"/>
      <c r="I48" s="822"/>
      <c r="J48" s="803"/>
      <c r="K48" s="803"/>
      <c r="L48" s="803"/>
      <c r="M48" s="281"/>
      <c r="N48" s="281"/>
      <c r="O48" s="281"/>
      <c r="P48" s="282"/>
      <c r="Q48" s="282"/>
      <c r="R48" s="282"/>
      <c r="S48" s="282"/>
      <c r="T48" s="282"/>
      <c r="U48" s="282"/>
      <c r="V48" s="282"/>
      <c r="W48" s="282"/>
      <c r="X48" s="282"/>
      <c r="Y48" s="282"/>
      <c r="Z48" s="282"/>
      <c r="AA48" s="283"/>
      <c r="AB48" s="283"/>
      <c r="AC48" s="283"/>
      <c r="AD48" s="283"/>
    </row>
    <row r="49" spans="1:30" ht="18" customHeight="1" thickBot="1">
      <c r="A49" s="275"/>
      <c r="B49" s="276"/>
      <c r="C49" s="276"/>
      <c r="D49" s="277"/>
      <c r="E49" s="277"/>
      <c r="F49" s="277"/>
      <c r="G49" s="275"/>
      <c r="H49" s="275"/>
      <c r="I49" s="275"/>
      <c r="J49" s="277"/>
      <c r="K49" s="277"/>
      <c r="L49" s="277"/>
      <c r="M49" s="278"/>
      <c r="N49" s="278"/>
      <c r="O49" s="278"/>
      <c r="P49" s="271"/>
      <c r="Q49" s="271"/>
      <c r="R49" s="271"/>
      <c r="S49" s="271"/>
      <c r="T49" s="271"/>
      <c r="U49" s="271"/>
      <c r="V49" s="271"/>
      <c r="W49" s="271"/>
      <c r="X49" s="271"/>
      <c r="Y49" s="271"/>
      <c r="Z49" s="271"/>
      <c r="AA49" s="271"/>
      <c r="AB49" s="271"/>
      <c r="AC49" s="271"/>
      <c r="AD49" s="271"/>
    </row>
    <row r="50" spans="1:30" ht="18" customHeight="1" thickBot="1">
      <c r="A50" s="876" t="s">
        <v>387</v>
      </c>
      <c r="B50" s="876"/>
      <c r="C50" s="876"/>
      <c r="D50" s="820">
        <f>D29-D48</f>
        <v>0</v>
      </c>
      <c r="E50" s="821"/>
      <c r="F50" s="822"/>
      <c r="G50" s="820">
        <f>G29-G48</f>
        <v>0</v>
      </c>
      <c r="H50" s="821"/>
      <c r="I50" s="822"/>
      <c r="J50" s="277"/>
      <c r="K50" s="277"/>
      <c r="L50" s="277"/>
      <c r="M50" s="278"/>
      <c r="N50" s="278"/>
      <c r="O50" s="278"/>
      <c r="P50" s="271"/>
      <c r="Q50" s="271"/>
      <c r="R50" s="271"/>
      <c r="S50" s="271"/>
      <c r="T50" s="271"/>
      <c r="U50" s="271"/>
      <c r="V50" s="271"/>
      <c r="W50" s="271"/>
      <c r="X50" s="271"/>
      <c r="Y50" s="271"/>
      <c r="Z50" s="271"/>
      <c r="AA50" s="271"/>
      <c r="AB50" s="271"/>
      <c r="AC50" s="271"/>
      <c r="AD50" s="271"/>
    </row>
    <row r="51" spans="1:30" ht="17.7" customHeight="1">
      <c r="A51" s="275"/>
      <c r="B51" s="276"/>
      <c r="C51" s="276"/>
      <c r="D51" s="277"/>
      <c r="E51" s="277"/>
      <c r="F51" s="277"/>
      <c r="G51" s="275"/>
      <c r="H51" s="275"/>
      <c r="I51" s="275"/>
      <c r="J51" s="277"/>
      <c r="K51" s="277"/>
      <c r="L51" s="277"/>
      <c r="M51" s="278"/>
      <c r="N51" s="278"/>
      <c r="O51" s="278"/>
      <c r="P51" s="271"/>
      <c r="Q51" s="271"/>
      <c r="R51" s="271"/>
      <c r="S51" s="271"/>
      <c r="T51" s="271"/>
      <c r="U51" s="271"/>
      <c r="V51" s="271"/>
      <c r="W51" s="271"/>
      <c r="X51" s="271"/>
      <c r="Y51" s="271"/>
      <c r="Z51" s="271"/>
      <c r="AA51" s="271"/>
      <c r="AB51" s="271"/>
      <c r="AC51" s="271"/>
      <c r="AD51" s="271"/>
    </row>
    <row r="52" spans="1:30" ht="17.7" customHeight="1">
      <c r="A52" s="275"/>
      <c r="B52" s="276"/>
      <c r="C52" s="276"/>
      <c r="D52" s="277"/>
      <c r="E52" s="277"/>
      <c r="F52" s="277"/>
      <c r="G52" s="275"/>
      <c r="H52" s="275"/>
      <c r="I52" s="275"/>
      <c r="J52" s="277"/>
      <c r="K52" s="277"/>
      <c r="L52" s="277"/>
      <c r="M52" s="278"/>
      <c r="N52" s="278"/>
      <c r="O52" s="278"/>
      <c r="P52" s="271"/>
      <c r="Q52" s="271"/>
      <c r="R52" s="271"/>
      <c r="S52" s="271"/>
      <c r="T52" s="271"/>
      <c r="U52" s="271"/>
      <c r="V52" s="271"/>
      <c r="W52" s="271"/>
      <c r="X52" s="271"/>
      <c r="Y52" s="271"/>
      <c r="Z52" s="271"/>
      <c r="AA52" s="271"/>
      <c r="AB52" s="271"/>
      <c r="AC52" s="271"/>
      <c r="AD52" s="271"/>
    </row>
    <row r="53" spans="1:30" ht="7.95" customHeight="1"/>
    <row r="54" spans="1:30" ht="14.4" customHeight="1">
      <c r="B54" s="867"/>
      <c r="C54" s="867"/>
      <c r="D54" s="867"/>
      <c r="E54" s="279"/>
      <c r="F54" s="279"/>
      <c r="G54" s="280"/>
      <c r="H54" s="280"/>
      <c r="I54" s="280"/>
    </row>
  </sheetData>
  <sheetProtection algorithmName="SHA-512" hashValue="wpVdIvjFQoxRlrYGfx0ivg3EPwJHjDUiHzrzS0OMZ9wcVavIa4MybF1ezNNV1yXoM2NbvvD8K8so5qoqo7OEng==" saltValue="Nl6k/sO0vw/cys2E3KglVA==" spinCount="100000" sheet="1" objects="1" scenarios="1" selectLockedCells="1" selectUn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76"/>
  <sheetViews>
    <sheetView topLeftCell="C1" zoomScale="80" zoomScaleNormal="80" workbookViewId="0">
      <selection activeCell="AH3" sqref="AH3:AJ4"/>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6" customWidth="1"/>
    <col min="8" max="8" width="16.44140625" style="156" customWidth="1"/>
    <col min="9" max="10" width="12.21875" style="156"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44" t="s">
        <v>444</v>
      </c>
      <c r="B1" s="264"/>
      <c r="G1" s="8"/>
      <c r="H1" s="8"/>
      <c r="I1" s="8"/>
      <c r="J1" s="8"/>
    </row>
    <row r="2" spans="1:22" ht="17.7" customHeight="1" thickBot="1">
      <c r="B2" s="117"/>
      <c r="G2" s="8"/>
      <c r="H2" s="8"/>
      <c r="I2" s="8"/>
      <c r="J2" s="8"/>
    </row>
    <row r="3" spans="1:22" ht="28.5" customHeight="1" thickBot="1">
      <c r="A3" s="118"/>
      <c r="B3" s="320" t="s">
        <v>20</v>
      </c>
      <c r="D3" s="118"/>
      <c r="E3" s="118"/>
      <c r="F3" s="119"/>
      <c r="G3" s="120"/>
      <c r="H3" s="121"/>
      <c r="I3" s="122"/>
      <c r="J3" s="8"/>
      <c r="K3" s="920" t="s">
        <v>19</v>
      </c>
      <c r="L3" s="921"/>
      <c r="M3" s="123"/>
      <c r="N3" s="123" t="s">
        <v>55</v>
      </c>
      <c r="O3" s="123" t="s">
        <v>33</v>
      </c>
      <c r="P3" s="123" t="s">
        <v>34</v>
      </c>
      <c r="Q3" s="123"/>
      <c r="R3" s="922" t="s">
        <v>18</v>
      </c>
      <c r="S3" s="923"/>
      <c r="T3" s="316" t="s">
        <v>45</v>
      </c>
      <c r="U3" s="172" t="s">
        <v>33</v>
      </c>
      <c r="V3" s="171" t="s">
        <v>48</v>
      </c>
    </row>
    <row r="4" spans="1:22" ht="20.100000000000001" customHeight="1" thickBot="1">
      <c r="B4" s="124" t="s">
        <v>379</v>
      </c>
      <c r="C4" s="125" t="s">
        <v>16</v>
      </c>
      <c r="D4" s="126" t="s">
        <v>22</v>
      </c>
      <c r="E4" s="126" t="s">
        <v>23</v>
      </c>
      <c r="F4" s="125" t="s">
        <v>378</v>
      </c>
      <c r="G4" s="125" t="s">
        <v>377</v>
      </c>
      <c r="H4" s="127" t="s">
        <v>17</v>
      </c>
      <c r="I4" s="128" t="s">
        <v>31</v>
      </c>
      <c r="J4" s="127" t="s">
        <v>47</v>
      </c>
      <c r="K4" s="129" t="s">
        <v>15</v>
      </c>
      <c r="L4" s="130" t="s">
        <v>14</v>
      </c>
      <c r="M4" s="131"/>
      <c r="N4" s="132" t="s">
        <v>459</v>
      </c>
      <c r="O4" s="132" t="s">
        <v>459</v>
      </c>
      <c r="P4" s="132"/>
      <c r="Q4" s="133"/>
      <c r="R4" s="179">
        <v>1</v>
      </c>
      <c r="S4" s="134" t="s">
        <v>459</v>
      </c>
      <c r="T4" s="174">
        <f t="shared" ref="T4:T26" si="0">SUMIF(B:B,$S4,H:H)</f>
        <v>45899</v>
      </c>
      <c r="U4" s="174">
        <f t="shared" ref="U4:U26" si="1">SUMIF(B:B,$S4,I:I)</f>
        <v>45899</v>
      </c>
      <c r="V4" s="166">
        <f t="shared" ref="V4:V26" si="2">SUMIF(B:B,$S4,J:J)</f>
        <v>0</v>
      </c>
    </row>
    <row r="5" spans="1:22" ht="20.100000000000001" customHeight="1">
      <c r="A5" s="135">
        <v>1</v>
      </c>
      <c r="B5" s="447" t="s">
        <v>459</v>
      </c>
      <c r="C5" s="448">
        <v>1</v>
      </c>
      <c r="D5" s="449">
        <v>9</v>
      </c>
      <c r="E5" s="449">
        <v>1</v>
      </c>
      <c r="F5" s="450" t="s">
        <v>524</v>
      </c>
      <c r="G5" s="451" t="s">
        <v>525</v>
      </c>
      <c r="H5" s="452">
        <v>17500</v>
      </c>
      <c r="I5" s="136">
        <f>IF(COUNTIF(対象経費,B5),H5,"")</f>
        <v>17500</v>
      </c>
      <c r="J5" s="136" t="str">
        <f t="shared" ref="J5:J64" si="3">IF(COUNTIF(対象外経費,B5),H5,"")</f>
        <v/>
      </c>
      <c r="K5" s="137"/>
      <c r="L5" s="138"/>
      <c r="M5" s="131"/>
      <c r="N5" s="132" t="s">
        <v>460</v>
      </c>
      <c r="O5" s="132" t="s">
        <v>460</v>
      </c>
      <c r="P5" s="132"/>
      <c r="Q5" s="133"/>
      <c r="R5" s="180"/>
      <c r="S5" s="165"/>
      <c r="T5" s="175"/>
      <c r="U5" s="175"/>
      <c r="V5" s="166"/>
    </row>
    <row r="6" spans="1:22" ht="20.100000000000001" customHeight="1">
      <c r="A6" s="135">
        <v>2</v>
      </c>
      <c r="B6" s="447" t="s">
        <v>459</v>
      </c>
      <c r="C6" s="448">
        <v>2</v>
      </c>
      <c r="D6" s="453">
        <v>9</v>
      </c>
      <c r="E6" s="453">
        <v>1</v>
      </c>
      <c r="F6" s="454" t="s">
        <v>526</v>
      </c>
      <c r="G6" s="455" t="s">
        <v>527</v>
      </c>
      <c r="H6" s="452">
        <v>4400</v>
      </c>
      <c r="I6" s="140">
        <f t="shared" ref="I6:I64" si="4">IF(COUNTIF(対象経費,B6),H6,"")</f>
        <v>4400</v>
      </c>
      <c r="J6" s="140" t="str">
        <f>IF(COUNTIF(対象外経費,B6),H6,"")</f>
        <v/>
      </c>
      <c r="K6" s="141"/>
      <c r="L6" s="142"/>
      <c r="M6" s="131"/>
      <c r="N6" s="132" t="s">
        <v>461</v>
      </c>
      <c r="O6" s="132" t="s">
        <v>461</v>
      </c>
      <c r="P6" s="132"/>
      <c r="Q6" s="133"/>
      <c r="R6" s="179">
        <v>2</v>
      </c>
      <c r="S6" s="139" t="s">
        <v>460</v>
      </c>
      <c r="T6" s="176">
        <f t="shared" si="0"/>
        <v>54900</v>
      </c>
      <c r="U6" s="174">
        <f t="shared" si="1"/>
        <v>54900</v>
      </c>
      <c r="V6" s="167">
        <f t="shared" si="2"/>
        <v>0</v>
      </c>
    </row>
    <row r="7" spans="1:22" ht="20.100000000000001" customHeight="1">
      <c r="A7" s="135">
        <v>3</v>
      </c>
      <c r="B7" s="447" t="s">
        <v>459</v>
      </c>
      <c r="C7" s="448">
        <v>3</v>
      </c>
      <c r="D7" s="453">
        <v>9</v>
      </c>
      <c r="E7" s="453">
        <v>1</v>
      </c>
      <c r="F7" s="454" t="s">
        <v>528</v>
      </c>
      <c r="G7" s="455" t="s">
        <v>529</v>
      </c>
      <c r="H7" s="452">
        <v>1587</v>
      </c>
      <c r="I7" s="140">
        <f t="shared" si="4"/>
        <v>1587</v>
      </c>
      <c r="J7" s="140" t="str">
        <f t="shared" si="3"/>
        <v/>
      </c>
      <c r="K7" s="141"/>
      <c r="L7" s="142"/>
      <c r="M7" s="131"/>
      <c r="N7" s="132" t="s">
        <v>462</v>
      </c>
      <c r="O7" s="132" t="s">
        <v>462</v>
      </c>
      <c r="P7" s="132"/>
      <c r="Q7" s="133"/>
      <c r="R7" s="180"/>
      <c r="S7" s="165"/>
      <c r="T7" s="177"/>
      <c r="U7" s="175"/>
      <c r="V7" s="167"/>
    </row>
    <row r="8" spans="1:22" ht="20.100000000000001" customHeight="1">
      <c r="A8" s="135">
        <v>4</v>
      </c>
      <c r="B8" s="447" t="s">
        <v>459</v>
      </c>
      <c r="C8" s="448">
        <v>4</v>
      </c>
      <c r="D8" s="453">
        <v>10</v>
      </c>
      <c r="E8" s="453">
        <v>1</v>
      </c>
      <c r="F8" s="450" t="s">
        <v>524</v>
      </c>
      <c r="G8" s="454" t="s">
        <v>530</v>
      </c>
      <c r="H8" s="452">
        <v>17500</v>
      </c>
      <c r="I8" s="140">
        <f>IF(COUNTIF(対象経費,B8),H8,"")</f>
        <v>17500</v>
      </c>
      <c r="J8" s="140" t="str">
        <f t="shared" si="3"/>
        <v/>
      </c>
      <c r="K8" s="141"/>
      <c r="L8" s="142"/>
      <c r="M8" s="131"/>
      <c r="N8" s="132" t="s">
        <v>463</v>
      </c>
      <c r="O8" s="132" t="s">
        <v>463</v>
      </c>
      <c r="P8" s="132"/>
      <c r="Q8" s="133"/>
      <c r="R8" s="179">
        <v>3</v>
      </c>
      <c r="S8" s="139" t="s">
        <v>461</v>
      </c>
      <c r="T8" s="176">
        <f t="shared" si="0"/>
        <v>550</v>
      </c>
      <c r="U8" s="174">
        <f t="shared" si="1"/>
        <v>550</v>
      </c>
      <c r="V8" s="167">
        <f t="shared" si="2"/>
        <v>0</v>
      </c>
    </row>
    <row r="9" spans="1:22" ht="20.100000000000001" customHeight="1">
      <c r="A9" s="135">
        <v>5</v>
      </c>
      <c r="B9" s="447" t="s">
        <v>459</v>
      </c>
      <c r="C9" s="448">
        <v>5</v>
      </c>
      <c r="D9" s="453">
        <v>10</v>
      </c>
      <c r="E9" s="453">
        <v>1</v>
      </c>
      <c r="F9" s="454" t="s">
        <v>526</v>
      </c>
      <c r="G9" s="455" t="s">
        <v>531</v>
      </c>
      <c r="H9" s="452">
        <v>3300</v>
      </c>
      <c r="I9" s="140">
        <f t="shared" si="4"/>
        <v>3300</v>
      </c>
      <c r="J9" s="140" t="str">
        <f t="shared" si="3"/>
        <v/>
      </c>
      <c r="K9" s="141"/>
      <c r="L9" s="142"/>
      <c r="M9" s="131"/>
      <c r="N9" s="132" t="s">
        <v>464</v>
      </c>
      <c r="O9" s="132" t="s">
        <v>464</v>
      </c>
      <c r="P9" s="132"/>
      <c r="Q9" s="133"/>
      <c r="R9" s="180"/>
      <c r="S9" s="165"/>
      <c r="T9" s="177"/>
      <c r="U9" s="175"/>
      <c r="V9" s="167"/>
    </row>
    <row r="10" spans="1:22" ht="20.100000000000001" customHeight="1">
      <c r="A10" s="135">
        <v>6</v>
      </c>
      <c r="B10" s="447" t="s">
        <v>459</v>
      </c>
      <c r="C10" s="448">
        <v>6</v>
      </c>
      <c r="D10" s="453">
        <v>10</v>
      </c>
      <c r="E10" s="453">
        <v>1</v>
      </c>
      <c r="F10" s="454" t="s">
        <v>532</v>
      </c>
      <c r="G10" s="454" t="s">
        <v>533</v>
      </c>
      <c r="H10" s="452">
        <v>1612</v>
      </c>
      <c r="I10" s="140">
        <f t="shared" si="4"/>
        <v>1612</v>
      </c>
      <c r="J10" s="140" t="str">
        <f t="shared" si="3"/>
        <v/>
      </c>
      <c r="K10" s="141"/>
      <c r="L10" s="142"/>
      <c r="M10" s="131"/>
      <c r="N10" s="132" t="s">
        <v>465</v>
      </c>
      <c r="O10" s="132" t="s">
        <v>465</v>
      </c>
      <c r="P10" s="132"/>
      <c r="Q10" s="143"/>
      <c r="R10" s="179">
        <v>4</v>
      </c>
      <c r="S10" s="139" t="s">
        <v>462</v>
      </c>
      <c r="T10" s="176">
        <f t="shared" si="0"/>
        <v>14220</v>
      </c>
      <c r="U10" s="174">
        <f t="shared" si="1"/>
        <v>14220</v>
      </c>
      <c r="V10" s="167">
        <f t="shared" si="2"/>
        <v>0</v>
      </c>
    </row>
    <row r="11" spans="1:22" ht="20.100000000000001" customHeight="1">
      <c r="A11" s="135">
        <v>7</v>
      </c>
      <c r="B11" s="447" t="s">
        <v>462</v>
      </c>
      <c r="C11" s="448">
        <v>7</v>
      </c>
      <c r="D11" s="453">
        <v>10</v>
      </c>
      <c r="E11" s="453">
        <v>2</v>
      </c>
      <c r="F11" s="454" t="s">
        <v>534</v>
      </c>
      <c r="G11" s="454" t="s">
        <v>535</v>
      </c>
      <c r="H11" s="452">
        <v>14000</v>
      </c>
      <c r="I11" s="140">
        <f t="shared" si="4"/>
        <v>14000</v>
      </c>
      <c r="J11" s="140" t="str">
        <f t="shared" si="3"/>
        <v/>
      </c>
      <c r="K11" s="141"/>
      <c r="L11" s="142"/>
      <c r="M11" s="131"/>
      <c r="N11" s="132" t="s">
        <v>13</v>
      </c>
      <c r="O11" s="132" t="s">
        <v>13</v>
      </c>
      <c r="P11" s="132"/>
      <c r="Q11" s="143"/>
      <c r="R11" s="180"/>
      <c r="S11" s="165"/>
      <c r="T11" s="177"/>
      <c r="U11" s="175"/>
      <c r="V11" s="167"/>
    </row>
    <row r="12" spans="1:22" ht="20.100000000000001" customHeight="1">
      <c r="A12" s="135">
        <v>8</v>
      </c>
      <c r="B12" s="447" t="s">
        <v>462</v>
      </c>
      <c r="C12" s="448">
        <v>8</v>
      </c>
      <c r="D12" s="453">
        <v>10</v>
      </c>
      <c r="E12" s="453">
        <v>3</v>
      </c>
      <c r="F12" s="454" t="s">
        <v>536</v>
      </c>
      <c r="G12" s="454" t="s">
        <v>537</v>
      </c>
      <c r="H12" s="452">
        <v>220</v>
      </c>
      <c r="I12" s="140">
        <f t="shared" si="4"/>
        <v>220</v>
      </c>
      <c r="J12" s="140" t="str">
        <f t="shared" si="3"/>
        <v/>
      </c>
      <c r="K12" s="141"/>
      <c r="L12" s="142"/>
      <c r="M12" s="131"/>
      <c r="N12" s="132" t="s">
        <v>466</v>
      </c>
      <c r="O12" s="132" t="s">
        <v>466</v>
      </c>
      <c r="P12" s="132"/>
      <c r="Q12" s="143"/>
      <c r="R12" s="179">
        <v>5</v>
      </c>
      <c r="S12" s="139" t="s">
        <v>463</v>
      </c>
      <c r="T12" s="176">
        <f t="shared" si="0"/>
        <v>0</v>
      </c>
      <c r="U12" s="174">
        <f t="shared" si="1"/>
        <v>0</v>
      </c>
      <c r="V12" s="167">
        <f t="shared" si="2"/>
        <v>0</v>
      </c>
    </row>
    <row r="13" spans="1:22" ht="20.100000000000001" customHeight="1">
      <c r="A13" s="135">
        <v>9</v>
      </c>
      <c r="B13" s="447" t="s">
        <v>460</v>
      </c>
      <c r="C13" s="448">
        <v>9</v>
      </c>
      <c r="D13" s="453">
        <v>10</v>
      </c>
      <c r="E13" s="453">
        <v>4</v>
      </c>
      <c r="F13" s="454" t="s">
        <v>538</v>
      </c>
      <c r="G13" s="454" t="s">
        <v>539</v>
      </c>
      <c r="H13" s="452">
        <v>17500</v>
      </c>
      <c r="I13" s="140">
        <f t="shared" si="4"/>
        <v>17500</v>
      </c>
      <c r="J13" s="140" t="str">
        <f t="shared" si="3"/>
        <v/>
      </c>
      <c r="K13" s="141"/>
      <c r="L13" s="142"/>
      <c r="M13" s="131"/>
      <c r="N13" s="132" t="s">
        <v>12</v>
      </c>
      <c r="O13" s="132" t="s">
        <v>12</v>
      </c>
      <c r="P13" s="132"/>
      <c r="Q13" s="143"/>
      <c r="R13" s="179">
        <v>6</v>
      </c>
      <c r="S13" s="139" t="s">
        <v>464</v>
      </c>
      <c r="T13" s="176">
        <f t="shared" si="0"/>
        <v>22000</v>
      </c>
      <c r="U13" s="174">
        <f t="shared" si="1"/>
        <v>22000</v>
      </c>
      <c r="V13" s="167">
        <f t="shared" si="2"/>
        <v>0</v>
      </c>
    </row>
    <row r="14" spans="1:22" ht="20.100000000000001" customHeight="1">
      <c r="A14" s="135">
        <v>10</v>
      </c>
      <c r="B14" s="447" t="s">
        <v>466</v>
      </c>
      <c r="C14" s="448">
        <v>10</v>
      </c>
      <c r="D14" s="453">
        <v>10</v>
      </c>
      <c r="E14" s="453">
        <v>4</v>
      </c>
      <c r="F14" s="454" t="s">
        <v>540</v>
      </c>
      <c r="G14" s="454" t="s">
        <v>541</v>
      </c>
      <c r="H14" s="452">
        <v>10000</v>
      </c>
      <c r="I14" s="140">
        <f t="shared" si="4"/>
        <v>10000</v>
      </c>
      <c r="J14" s="140" t="str">
        <f t="shared" si="3"/>
        <v/>
      </c>
      <c r="K14" s="141"/>
      <c r="L14" s="142"/>
      <c r="M14" s="131"/>
      <c r="N14" s="132" t="s">
        <v>468</v>
      </c>
      <c r="O14" s="132" t="s">
        <v>468</v>
      </c>
      <c r="P14" s="132"/>
      <c r="Q14" s="143"/>
      <c r="R14" s="179">
        <v>7</v>
      </c>
      <c r="S14" s="139" t="s">
        <v>465</v>
      </c>
      <c r="T14" s="176">
        <f t="shared" si="0"/>
        <v>97800</v>
      </c>
      <c r="U14" s="174">
        <f t="shared" si="1"/>
        <v>97800</v>
      </c>
      <c r="V14" s="167">
        <f t="shared" si="2"/>
        <v>0</v>
      </c>
    </row>
    <row r="15" spans="1:22" ht="20.100000000000001" customHeight="1">
      <c r="A15" s="135">
        <v>11</v>
      </c>
      <c r="B15" s="447" t="s">
        <v>460</v>
      </c>
      <c r="C15" s="448">
        <v>10</v>
      </c>
      <c r="D15" s="453">
        <v>10</v>
      </c>
      <c r="E15" s="453">
        <v>5</v>
      </c>
      <c r="F15" s="454" t="s">
        <v>538</v>
      </c>
      <c r="G15" s="454" t="s">
        <v>542</v>
      </c>
      <c r="H15" s="452">
        <v>17500</v>
      </c>
      <c r="I15" s="140">
        <f t="shared" si="4"/>
        <v>17500</v>
      </c>
      <c r="J15" s="140" t="str">
        <f t="shared" si="3"/>
        <v/>
      </c>
      <c r="K15" s="141"/>
      <c r="L15" s="142"/>
      <c r="M15" s="131"/>
      <c r="N15" s="132" t="s">
        <v>469</v>
      </c>
      <c r="O15" s="132" t="s">
        <v>469</v>
      </c>
      <c r="P15" s="132"/>
      <c r="Q15" s="143"/>
      <c r="R15" s="180"/>
      <c r="S15" s="165"/>
      <c r="T15" s="177"/>
      <c r="U15" s="175"/>
      <c r="V15" s="167"/>
    </row>
    <row r="16" spans="1:22" ht="20.100000000000001" customHeight="1">
      <c r="A16" s="135">
        <v>12</v>
      </c>
      <c r="B16" s="447" t="s">
        <v>336</v>
      </c>
      <c r="C16" s="448">
        <v>11</v>
      </c>
      <c r="D16" s="453">
        <v>10</v>
      </c>
      <c r="E16" s="453">
        <v>5</v>
      </c>
      <c r="F16" s="454" t="s">
        <v>543</v>
      </c>
      <c r="G16" s="454" t="s">
        <v>544</v>
      </c>
      <c r="H16" s="452">
        <v>7000</v>
      </c>
      <c r="I16" s="140">
        <f t="shared" si="4"/>
        <v>7000</v>
      </c>
      <c r="J16" s="140" t="str">
        <f t="shared" si="3"/>
        <v/>
      </c>
      <c r="K16" s="141"/>
      <c r="L16" s="142"/>
      <c r="M16" s="131"/>
      <c r="N16" s="132" t="s">
        <v>336</v>
      </c>
      <c r="O16" s="132" t="s">
        <v>336</v>
      </c>
      <c r="P16" s="132"/>
      <c r="Q16" s="143"/>
      <c r="R16" s="179">
        <v>8</v>
      </c>
      <c r="S16" s="139" t="s">
        <v>13</v>
      </c>
      <c r="T16" s="176">
        <f t="shared" si="0"/>
        <v>0</v>
      </c>
      <c r="U16" s="174">
        <f t="shared" si="1"/>
        <v>0</v>
      </c>
      <c r="V16" s="167">
        <f t="shared" si="2"/>
        <v>0</v>
      </c>
    </row>
    <row r="17" spans="1:22" ht="20.100000000000001" customHeight="1">
      <c r="A17" s="135">
        <v>13</v>
      </c>
      <c r="B17" s="447" t="s">
        <v>466</v>
      </c>
      <c r="C17" s="448">
        <v>12</v>
      </c>
      <c r="D17" s="453">
        <v>10</v>
      </c>
      <c r="E17" s="453">
        <v>5</v>
      </c>
      <c r="F17" s="454" t="s">
        <v>545</v>
      </c>
      <c r="G17" s="454" t="s">
        <v>546</v>
      </c>
      <c r="H17" s="452">
        <v>17000</v>
      </c>
      <c r="I17" s="140">
        <f t="shared" si="4"/>
        <v>17000</v>
      </c>
      <c r="J17" s="140" t="str">
        <f t="shared" si="3"/>
        <v/>
      </c>
      <c r="K17" s="141"/>
      <c r="L17" s="142"/>
      <c r="M17" s="131"/>
      <c r="N17" s="132" t="s">
        <v>470</v>
      </c>
      <c r="O17" s="132" t="s">
        <v>470</v>
      </c>
      <c r="Q17" s="143"/>
      <c r="R17" s="179">
        <v>9</v>
      </c>
      <c r="S17" s="139" t="s">
        <v>466</v>
      </c>
      <c r="T17" s="176">
        <f t="shared" si="0"/>
        <v>56000</v>
      </c>
      <c r="U17" s="174">
        <f t="shared" si="1"/>
        <v>56000</v>
      </c>
      <c r="V17" s="167">
        <f t="shared" si="2"/>
        <v>0</v>
      </c>
    </row>
    <row r="18" spans="1:22" ht="20.100000000000001" customHeight="1">
      <c r="A18" s="135">
        <v>14</v>
      </c>
      <c r="B18" s="447" t="s">
        <v>460</v>
      </c>
      <c r="C18" s="448">
        <v>13</v>
      </c>
      <c r="D18" s="453">
        <v>10</v>
      </c>
      <c r="E18" s="453">
        <v>5</v>
      </c>
      <c r="F18" s="454" t="s">
        <v>547</v>
      </c>
      <c r="G18" s="454" t="s">
        <v>548</v>
      </c>
      <c r="H18" s="452">
        <v>1200</v>
      </c>
      <c r="I18" s="140">
        <f t="shared" si="4"/>
        <v>1200</v>
      </c>
      <c r="J18" s="140" t="str">
        <f t="shared" si="3"/>
        <v/>
      </c>
      <c r="K18" s="141"/>
      <c r="L18" s="142"/>
      <c r="M18" s="131"/>
      <c r="N18" s="132"/>
      <c r="P18" s="132"/>
      <c r="Q18" s="143"/>
      <c r="R18" s="179">
        <v>10</v>
      </c>
      <c r="S18" s="139" t="s">
        <v>467</v>
      </c>
      <c r="T18" s="176">
        <f t="shared" si="0"/>
        <v>0</v>
      </c>
      <c r="U18" s="175">
        <f t="shared" si="1"/>
        <v>0</v>
      </c>
      <c r="V18" s="167">
        <f t="shared" si="2"/>
        <v>0</v>
      </c>
    </row>
    <row r="19" spans="1:22" ht="20.100000000000001" customHeight="1">
      <c r="A19" s="135">
        <v>15</v>
      </c>
      <c r="B19" s="447" t="s">
        <v>336</v>
      </c>
      <c r="C19" s="448">
        <v>14</v>
      </c>
      <c r="D19" s="453">
        <v>10</v>
      </c>
      <c r="E19" s="453">
        <v>5</v>
      </c>
      <c r="F19" s="454" t="s">
        <v>547</v>
      </c>
      <c r="G19" s="454" t="s">
        <v>549</v>
      </c>
      <c r="H19" s="452">
        <v>2500</v>
      </c>
      <c r="I19" s="140">
        <f t="shared" si="4"/>
        <v>2500</v>
      </c>
      <c r="J19" s="140" t="str">
        <f t="shared" si="3"/>
        <v/>
      </c>
      <c r="K19" s="141"/>
      <c r="L19" s="142"/>
      <c r="M19" s="131"/>
      <c r="O19" s="132"/>
      <c r="P19" s="132"/>
      <c r="Q19" s="143"/>
      <c r="R19" s="179">
        <v>11</v>
      </c>
      <c r="S19" s="139" t="s">
        <v>12</v>
      </c>
      <c r="T19" s="176">
        <f t="shared" si="0"/>
        <v>0</v>
      </c>
      <c r="U19" s="174">
        <f t="shared" si="1"/>
        <v>0</v>
      </c>
      <c r="V19" s="167">
        <f t="shared" si="2"/>
        <v>0</v>
      </c>
    </row>
    <row r="20" spans="1:22" ht="20.100000000000001" customHeight="1">
      <c r="A20" s="135">
        <v>16</v>
      </c>
      <c r="B20" s="447" t="s">
        <v>466</v>
      </c>
      <c r="C20" s="448">
        <v>15</v>
      </c>
      <c r="D20" s="453">
        <v>10</v>
      </c>
      <c r="E20" s="453">
        <v>5</v>
      </c>
      <c r="F20" s="454" t="s">
        <v>550</v>
      </c>
      <c r="G20" s="454" t="s">
        <v>551</v>
      </c>
      <c r="H20" s="452">
        <v>6000</v>
      </c>
      <c r="I20" s="140">
        <f t="shared" si="4"/>
        <v>6000</v>
      </c>
      <c r="J20" s="140" t="str">
        <f t="shared" si="3"/>
        <v/>
      </c>
      <c r="K20" s="141"/>
      <c r="L20" s="142"/>
      <c r="M20" s="131"/>
      <c r="O20" s="132"/>
      <c r="P20" s="132"/>
      <c r="Q20" s="143"/>
      <c r="R20" s="179">
        <v>12</v>
      </c>
      <c r="S20" s="139" t="s">
        <v>468</v>
      </c>
      <c r="T20" s="176">
        <f t="shared" si="0"/>
        <v>330</v>
      </c>
      <c r="U20" s="174">
        <f t="shared" si="1"/>
        <v>330</v>
      </c>
      <c r="V20" s="167">
        <f t="shared" si="2"/>
        <v>0</v>
      </c>
    </row>
    <row r="21" spans="1:22" ht="20.100000000000001" customHeight="1">
      <c r="A21" s="135">
        <v>17</v>
      </c>
      <c r="B21" s="447" t="s">
        <v>336</v>
      </c>
      <c r="C21" s="448">
        <v>16</v>
      </c>
      <c r="D21" s="453">
        <v>10</v>
      </c>
      <c r="E21" s="453">
        <v>5</v>
      </c>
      <c r="F21" s="454" t="s">
        <v>552</v>
      </c>
      <c r="G21" s="454" t="s">
        <v>553</v>
      </c>
      <c r="H21" s="452">
        <v>285</v>
      </c>
      <c r="I21" s="140">
        <f t="shared" si="4"/>
        <v>285</v>
      </c>
      <c r="J21" s="140" t="str">
        <f t="shared" si="3"/>
        <v/>
      </c>
      <c r="K21" s="141"/>
      <c r="L21" s="142"/>
      <c r="M21" s="131"/>
      <c r="N21" s="132"/>
      <c r="Q21" s="133"/>
      <c r="R21" s="180"/>
      <c r="S21" s="165"/>
      <c r="T21" s="177"/>
      <c r="U21" s="175"/>
      <c r="V21" s="167"/>
    </row>
    <row r="22" spans="1:22" ht="20.100000000000001" customHeight="1">
      <c r="A22" s="135">
        <v>18</v>
      </c>
      <c r="B22" s="447" t="s">
        <v>465</v>
      </c>
      <c r="C22" s="448">
        <v>17</v>
      </c>
      <c r="D22" s="453">
        <v>10</v>
      </c>
      <c r="E22" s="453">
        <v>5</v>
      </c>
      <c r="F22" s="454" t="s">
        <v>554</v>
      </c>
      <c r="G22" s="454" t="s">
        <v>555</v>
      </c>
      <c r="H22" s="452">
        <v>97800</v>
      </c>
      <c r="I22" s="140">
        <f t="shared" si="4"/>
        <v>97800</v>
      </c>
      <c r="J22" s="140" t="str">
        <f t="shared" si="3"/>
        <v/>
      </c>
      <c r="K22" s="141"/>
      <c r="L22" s="142"/>
      <c r="M22" s="131"/>
      <c r="O22" s="132"/>
      <c r="Q22" s="133"/>
      <c r="R22" s="179">
        <v>13</v>
      </c>
      <c r="S22" s="139" t="s">
        <v>469</v>
      </c>
      <c r="T22" s="176">
        <f t="shared" si="0"/>
        <v>0</v>
      </c>
      <c r="U22" s="174">
        <f t="shared" si="1"/>
        <v>0</v>
      </c>
      <c r="V22" s="167">
        <f t="shared" si="2"/>
        <v>0</v>
      </c>
    </row>
    <row r="23" spans="1:22" ht="20.100000000000001" customHeight="1">
      <c r="A23" s="135">
        <v>19</v>
      </c>
      <c r="B23" s="447" t="s">
        <v>460</v>
      </c>
      <c r="C23" s="448">
        <v>18</v>
      </c>
      <c r="D23" s="453">
        <v>10</v>
      </c>
      <c r="E23" s="453">
        <v>6</v>
      </c>
      <c r="F23" s="454" t="s">
        <v>538</v>
      </c>
      <c r="G23" s="454" t="s">
        <v>556</v>
      </c>
      <c r="H23" s="452">
        <v>17500</v>
      </c>
      <c r="I23" s="140">
        <f t="shared" si="4"/>
        <v>17500</v>
      </c>
      <c r="J23" s="140" t="str">
        <f t="shared" si="3"/>
        <v/>
      </c>
      <c r="K23" s="141"/>
      <c r="L23" s="142"/>
      <c r="M23" s="131"/>
      <c r="N23" s="132"/>
      <c r="O23" s="132"/>
      <c r="Q23" s="133"/>
      <c r="R23" s="180"/>
      <c r="S23" s="165"/>
      <c r="T23" s="177"/>
      <c r="U23" s="175"/>
      <c r="V23" s="167"/>
    </row>
    <row r="24" spans="1:22" ht="20.100000000000001" customHeight="1">
      <c r="A24" s="135">
        <v>20</v>
      </c>
      <c r="B24" s="447" t="s">
        <v>336</v>
      </c>
      <c r="C24" s="448">
        <v>19</v>
      </c>
      <c r="D24" s="453">
        <v>10</v>
      </c>
      <c r="E24" s="453">
        <v>6</v>
      </c>
      <c r="F24" s="454" t="s">
        <v>543</v>
      </c>
      <c r="G24" s="454" t="s">
        <v>557</v>
      </c>
      <c r="H24" s="452">
        <v>7000</v>
      </c>
      <c r="I24" s="140">
        <f t="shared" si="4"/>
        <v>7000</v>
      </c>
      <c r="J24" s="140" t="str">
        <f t="shared" si="3"/>
        <v/>
      </c>
      <c r="K24" s="141"/>
      <c r="L24" s="142"/>
      <c r="M24" s="131"/>
      <c r="O24" s="132"/>
      <c r="Q24" s="133"/>
      <c r="R24" s="179">
        <v>14</v>
      </c>
      <c r="S24" s="139" t="s">
        <v>336</v>
      </c>
      <c r="T24" s="176">
        <f t="shared" si="0"/>
        <v>19570</v>
      </c>
      <c r="U24" s="174">
        <f t="shared" si="1"/>
        <v>19570</v>
      </c>
      <c r="V24" s="167">
        <f t="shared" si="2"/>
        <v>0</v>
      </c>
    </row>
    <row r="25" spans="1:22" ht="20.100000000000001" customHeight="1">
      <c r="A25" s="135">
        <v>21</v>
      </c>
      <c r="B25" s="447" t="s">
        <v>466</v>
      </c>
      <c r="C25" s="448">
        <v>20</v>
      </c>
      <c r="D25" s="453">
        <v>10</v>
      </c>
      <c r="E25" s="453">
        <v>6</v>
      </c>
      <c r="F25" s="454" t="s">
        <v>545</v>
      </c>
      <c r="G25" s="454" t="s">
        <v>558</v>
      </c>
      <c r="H25" s="452">
        <v>17000</v>
      </c>
      <c r="I25" s="140">
        <f t="shared" si="4"/>
        <v>17000</v>
      </c>
      <c r="J25" s="140" t="str">
        <f t="shared" si="3"/>
        <v/>
      </c>
      <c r="K25" s="141"/>
      <c r="L25" s="142"/>
      <c r="M25" s="131"/>
      <c r="N25" s="132"/>
      <c r="O25" s="132"/>
      <c r="P25" s="132"/>
      <c r="Q25" s="131"/>
      <c r="R25" s="180"/>
      <c r="S25" s="165"/>
      <c r="T25" s="177"/>
      <c r="U25" s="175"/>
      <c r="V25" s="167"/>
    </row>
    <row r="26" spans="1:22" ht="20.100000000000001" customHeight="1">
      <c r="A26" s="135">
        <v>22</v>
      </c>
      <c r="B26" s="447" t="s">
        <v>460</v>
      </c>
      <c r="C26" s="448">
        <v>21</v>
      </c>
      <c r="D26" s="453">
        <v>10</v>
      </c>
      <c r="E26" s="453">
        <v>6</v>
      </c>
      <c r="F26" s="454" t="s">
        <v>547</v>
      </c>
      <c r="G26" s="454" t="s">
        <v>559</v>
      </c>
      <c r="H26" s="452">
        <v>1200</v>
      </c>
      <c r="I26" s="140">
        <f t="shared" si="4"/>
        <v>1200</v>
      </c>
      <c r="J26" s="140" t="str">
        <f t="shared" si="3"/>
        <v/>
      </c>
      <c r="K26" s="141"/>
      <c r="L26" s="142"/>
      <c r="M26" s="131"/>
      <c r="O26" s="132"/>
      <c r="Q26" s="131"/>
      <c r="R26" s="179">
        <v>15</v>
      </c>
      <c r="S26" s="139" t="s">
        <v>470</v>
      </c>
      <c r="T26" s="176">
        <f t="shared" si="0"/>
        <v>0</v>
      </c>
      <c r="U26" s="174">
        <f t="shared" si="1"/>
        <v>0</v>
      </c>
      <c r="V26" s="167">
        <f t="shared" si="2"/>
        <v>0</v>
      </c>
    </row>
    <row r="27" spans="1:22" ht="20.100000000000001" customHeight="1" thickBot="1">
      <c r="A27" s="135">
        <v>23</v>
      </c>
      <c r="B27" s="447" t="s">
        <v>336</v>
      </c>
      <c r="C27" s="448">
        <v>22</v>
      </c>
      <c r="D27" s="453">
        <v>10</v>
      </c>
      <c r="E27" s="453">
        <v>6</v>
      </c>
      <c r="F27" s="454" t="s">
        <v>547</v>
      </c>
      <c r="G27" s="454" t="s">
        <v>560</v>
      </c>
      <c r="H27" s="452">
        <v>2500</v>
      </c>
      <c r="I27" s="140">
        <f t="shared" si="4"/>
        <v>2500</v>
      </c>
      <c r="J27" s="140" t="str">
        <f t="shared" si="3"/>
        <v/>
      </c>
      <c r="K27" s="141"/>
      <c r="L27" s="142"/>
      <c r="M27" s="131"/>
      <c r="N27" s="132"/>
      <c r="O27" s="132"/>
      <c r="P27" s="132"/>
      <c r="Q27" s="131"/>
      <c r="R27" s="181"/>
      <c r="S27" s="173" t="s">
        <v>11</v>
      </c>
      <c r="T27" s="178">
        <f>SUM(T4:T26)</f>
        <v>311269</v>
      </c>
      <c r="U27" s="178">
        <f>SUM(U4:U26)</f>
        <v>311269</v>
      </c>
      <c r="V27" s="168">
        <f>SUM(V4:V26)</f>
        <v>0</v>
      </c>
    </row>
    <row r="28" spans="1:22" ht="20.100000000000001" customHeight="1">
      <c r="A28" s="135">
        <v>24</v>
      </c>
      <c r="B28" s="447" t="s">
        <v>466</v>
      </c>
      <c r="C28" s="448">
        <v>23</v>
      </c>
      <c r="D28" s="453">
        <v>10</v>
      </c>
      <c r="E28" s="453">
        <v>6</v>
      </c>
      <c r="F28" s="454" t="s">
        <v>550</v>
      </c>
      <c r="G28" s="454" t="s">
        <v>561</v>
      </c>
      <c r="H28" s="452">
        <v>6000</v>
      </c>
      <c r="I28" s="140">
        <f t="shared" si="4"/>
        <v>6000</v>
      </c>
      <c r="J28" s="140" t="str">
        <f t="shared" si="3"/>
        <v/>
      </c>
      <c r="K28" s="144"/>
      <c r="L28" s="142"/>
      <c r="M28" s="131"/>
      <c r="N28" s="132"/>
      <c r="O28" s="132"/>
      <c r="P28" s="132"/>
      <c r="Q28" s="131"/>
      <c r="R28" s="131"/>
      <c r="S28" s="131"/>
      <c r="T28" s="131"/>
      <c r="U28" s="131"/>
      <c r="V28" s="131"/>
    </row>
    <row r="29" spans="1:22" ht="20.100000000000001" customHeight="1">
      <c r="A29" s="135">
        <v>25</v>
      </c>
      <c r="B29" s="447" t="s">
        <v>336</v>
      </c>
      <c r="C29" s="448">
        <v>24</v>
      </c>
      <c r="D29" s="453">
        <v>10</v>
      </c>
      <c r="E29" s="453">
        <v>6</v>
      </c>
      <c r="F29" s="454" t="s">
        <v>552</v>
      </c>
      <c r="G29" s="454" t="s">
        <v>553</v>
      </c>
      <c r="H29" s="452">
        <v>285</v>
      </c>
      <c r="I29" s="140">
        <f t="shared" si="4"/>
        <v>285</v>
      </c>
      <c r="J29" s="140" t="str">
        <f t="shared" si="3"/>
        <v/>
      </c>
      <c r="K29" s="144"/>
      <c r="L29" s="142"/>
      <c r="M29" s="131"/>
      <c r="N29" s="132"/>
      <c r="O29" s="132"/>
      <c r="P29" s="132"/>
      <c r="Q29" s="131"/>
      <c r="R29" s="131"/>
      <c r="S29" s="131"/>
      <c r="T29" s="131"/>
      <c r="U29" s="131"/>
      <c r="V29" s="131"/>
    </row>
    <row r="30" spans="1:22" ht="20.100000000000001" customHeight="1">
      <c r="A30" s="135">
        <v>26</v>
      </c>
      <c r="B30" s="447" t="s">
        <v>461</v>
      </c>
      <c r="C30" s="448">
        <v>25</v>
      </c>
      <c r="D30" s="453">
        <v>10</v>
      </c>
      <c r="E30" s="453">
        <v>8</v>
      </c>
      <c r="F30" s="454" t="s">
        <v>562</v>
      </c>
      <c r="G30" s="454" t="s">
        <v>563</v>
      </c>
      <c r="H30" s="452">
        <v>550</v>
      </c>
      <c r="I30" s="140">
        <f t="shared" si="4"/>
        <v>550</v>
      </c>
      <c r="J30" s="140" t="str">
        <f t="shared" si="3"/>
        <v/>
      </c>
      <c r="K30" s="144"/>
      <c r="L30" s="142"/>
      <c r="M30" s="131"/>
      <c r="N30" s="132"/>
      <c r="O30" s="132"/>
      <c r="P30" s="132"/>
      <c r="Q30" s="131"/>
      <c r="R30" s="131"/>
      <c r="S30" s="131"/>
      <c r="T30" s="131"/>
      <c r="U30" s="131"/>
      <c r="V30" s="131"/>
    </row>
    <row r="31" spans="1:22" ht="20.100000000000001" customHeight="1">
      <c r="A31" s="135">
        <v>27</v>
      </c>
      <c r="B31" s="447" t="s">
        <v>464</v>
      </c>
      <c r="C31" s="448">
        <v>26</v>
      </c>
      <c r="D31" s="453">
        <v>10</v>
      </c>
      <c r="E31" s="453">
        <v>9</v>
      </c>
      <c r="F31" s="454" t="s">
        <v>564</v>
      </c>
      <c r="G31" s="454" t="s">
        <v>565</v>
      </c>
      <c r="H31" s="452">
        <v>22000</v>
      </c>
      <c r="I31" s="140">
        <f t="shared" si="4"/>
        <v>22000</v>
      </c>
      <c r="J31" s="140" t="str">
        <f t="shared" si="3"/>
        <v/>
      </c>
      <c r="K31" s="144"/>
      <c r="L31" s="142"/>
      <c r="M31" s="131"/>
      <c r="N31" s="132"/>
      <c r="O31" s="132"/>
      <c r="P31" s="132"/>
      <c r="Q31" s="131"/>
      <c r="R31" s="131"/>
      <c r="S31" s="131"/>
      <c r="T31" s="131"/>
      <c r="U31" s="131"/>
      <c r="V31" s="131"/>
    </row>
    <row r="32" spans="1:22" ht="20.100000000000001" customHeight="1">
      <c r="A32" s="135">
        <v>28</v>
      </c>
      <c r="B32" s="447" t="s">
        <v>468</v>
      </c>
      <c r="C32" s="448">
        <v>27</v>
      </c>
      <c r="D32" s="453">
        <v>10</v>
      </c>
      <c r="E32" s="453">
        <v>9</v>
      </c>
      <c r="F32" s="454" t="s">
        <v>566</v>
      </c>
      <c r="G32" s="454" t="s">
        <v>567</v>
      </c>
      <c r="H32" s="452">
        <v>330</v>
      </c>
      <c r="I32" s="140">
        <f t="shared" si="4"/>
        <v>330</v>
      </c>
      <c r="J32" s="140"/>
      <c r="K32" s="144"/>
      <c r="L32" s="142"/>
      <c r="M32" s="131"/>
      <c r="N32" s="132"/>
      <c r="O32" s="132"/>
      <c r="P32" s="132"/>
      <c r="Q32" s="131"/>
      <c r="R32" s="131"/>
      <c r="S32" s="131"/>
      <c r="T32" s="131"/>
      <c r="U32" s="131"/>
      <c r="V32" s="131"/>
    </row>
    <row r="33" spans="1:22" ht="20.100000000000001" customHeight="1">
      <c r="A33" s="135">
        <v>29</v>
      </c>
      <c r="B33" s="46"/>
      <c r="C33" s="11"/>
      <c r="D33" s="12"/>
      <c r="E33" s="12"/>
      <c r="F33" s="49"/>
      <c r="G33" s="49"/>
      <c r="H33" s="13"/>
      <c r="I33" s="140" t="str">
        <f t="shared" si="4"/>
        <v/>
      </c>
      <c r="J33" s="140"/>
      <c r="K33" s="144"/>
      <c r="L33" s="142"/>
      <c r="M33" s="131"/>
      <c r="N33" s="132"/>
      <c r="O33" s="132"/>
      <c r="P33" s="132"/>
      <c r="Q33" s="131"/>
      <c r="R33" s="131"/>
      <c r="S33" s="131"/>
      <c r="T33" s="131"/>
      <c r="U33" s="131"/>
      <c r="V33" s="131"/>
    </row>
    <row r="34" spans="1:22" ht="20.100000000000001" customHeight="1">
      <c r="A34" s="135">
        <v>30</v>
      </c>
      <c r="B34" s="46"/>
      <c r="C34" s="11"/>
      <c r="D34" s="12"/>
      <c r="E34" s="12"/>
      <c r="F34" s="49"/>
      <c r="G34" s="49"/>
      <c r="H34" s="13"/>
      <c r="I34" s="140" t="str">
        <f t="shared" si="4"/>
        <v/>
      </c>
      <c r="J34" s="140"/>
      <c r="K34" s="144"/>
      <c r="L34" s="142"/>
      <c r="M34" s="131"/>
      <c r="N34" s="132"/>
      <c r="O34" s="132"/>
      <c r="P34" s="132"/>
      <c r="Q34" s="131"/>
      <c r="R34" s="131"/>
      <c r="S34" s="131"/>
      <c r="T34" s="131"/>
      <c r="U34" s="131"/>
      <c r="V34" s="131"/>
    </row>
    <row r="35" spans="1:22" ht="20.100000000000001" customHeight="1">
      <c r="A35" s="135">
        <v>31</v>
      </c>
      <c r="B35" s="46"/>
      <c r="C35" s="11"/>
      <c r="D35" s="12"/>
      <c r="E35" s="12"/>
      <c r="F35" s="49"/>
      <c r="G35" s="49"/>
      <c r="H35" s="13"/>
      <c r="I35" s="140" t="str">
        <f t="shared" si="4"/>
        <v/>
      </c>
      <c r="J35" s="140"/>
      <c r="K35" s="144"/>
      <c r="L35" s="142"/>
      <c r="M35" s="131"/>
      <c r="N35" s="132"/>
      <c r="O35" s="132"/>
      <c r="P35" s="132"/>
      <c r="Q35" s="131"/>
      <c r="R35" s="131"/>
      <c r="S35" s="131"/>
      <c r="T35" s="131"/>
      <c r="U35" s="131"/>
      <c r="V35" s="131"/>
    </row>
    <row r="36" spans="1:22" ht="20.100000000000001" customHeight="1">
      <c r="A36" s="135">
        <v>32</v>
      </c>
      <c r="B36" s="46"/>
      <c r="C36" s="11"/>
      <c r="D36" s="12"/>
      <c r="E36" s="12"/>
      <c r="F36" s="49"/>
      <c r="G36" s="49"/>
      <c r="H36" s="13"/>
      <c r="I36" s="140" t="str">
        <f t="shared" si="4"/>
        <v/>
      </c>
      <c r="J36" s="140"/>
      <c r="K36" s="144"/>
      <c r="L36" s="142"/>
      <c r="M36" s="131"/>
      <c r="N36" s="132"/>
      <c r="O36" s="132"/>
      <c r="P36" s="132"/>
      <c r="Q36" s="131"/>
      <c r="R36" s="131"/>
      <c r="S36" s="131"/>
      <c r="T36" s="131"/>
      <c r="U36" s="131"/>
      <c r="V36" s="131"/>
    </row>
    <row r="37" spans="1:22" ht="20.100000000000001" customHeight="1">
      <c r="A37" s="135">
        <v>33</v>
      </c>
      <c r="B37" s="46"/>
      <c r="C37" s="11"/>
      <c r="D37" s="12"/>
      <c r="E37" s="12"/>
      <c r="F37" s="49"/>
      <c r="G37" s="49"/>
      <c r="H37" s="13"/>
      <c r="I37" s="140" t="str">
        <f t="shared" si="4"/>
        <v/>
      </c>
      <c r="J37" s="140"/>
      <c r="K37" s="144"/>
      <c r="L37" s="142"/>
      <c r="M37" s="131"/>
      <c r="N37" s="132"/>
      <c r="O37" s="132"/>
      <c r="P37" s="132"/>
      <c r="Q37" s="131"/>
      <c r="R37" s="131"/>
      <c r="S37" s="131"/>
      <c r="T37" s="131"/>
      <c r="U37" s="131"/>
      <c r="V37" s="131"/>
    </row>
    <row r="38" spans="1:22" ht="20.100000000000001" customHeight="1">
      <c r="A38" s="135">
        <v>34</v>
      </c>
      <c r="B38" s="46"/>
      <c r="C38" s="11"/>
      <c r="D38" s="12"/>
      <c r="E38" s="12"/>
      <c r="F38" s="49"/>
      <c r="G38" s="49"/>
      <c r="H38" s="13"/>
      <c r="I38" s="140" t="str">
        <f t="shared" si="4"/>
        <v/>
      </c>
      <c r="J38" s="140"/>
      <c r="K38" s="144"/>
      <c r="L38" s="142"/>
      <c r="M38" s="131"/>
      <c r="N38" s="132"/>
      <c r="O38" s="132"/>
      <c r="P38" s="132"/>
      <c r="Q38" s="131"/>
      <c r="R38" s="131"/>
      <c r="S38" s="131"/>
      <c r="T38" s="131"/>
      <c r="U38" s="131"/>
      <c r="V38" s="131"/>
    </row>
    <row r="39" spans="1:22" ht="20.100000000000001" customHeight="1">
      <c r="A39" s="135">
        <v>35</v>
      </c>
      <c r="B39" s="46"/>
      <c r="C39" s="11"/>
      <c r="D39" s="12"/>
      <c r="E39" s="12"/>
      <c r="F39" s="49"/>
      <c r="G39" s="49"/>
      <c r="H39" s="13"/>
      <c r="I39" s="140" t="str">
        <f t="shared" si="4"/>
        <v/>
      </c>
      <c r="J39" s="140"/>
      <c r="K39" s="144"/>
      <c r="L39" s="142"/>
      <c r="M39" s="131"/>
      <c r="N39" s="132"/>
      <c r="O39" s="132"/>
      <c r="P39" s="132"/>
      <c r="Q39" s="131"/>
      <c r="R39" s="131"/>
      <c r="S39" s="131"/>
      <c r="T39" s="131"/>
      <c r="U39" s="131"/>
      <c r="V39" s="131"/>
    </row>
    <row r="40" spans="1:22" ht="20.100000000000001" customHeight="1">
      <c r="A40" s="135">
        <v>36</v>
      </c>
      <c r="B40" s="46"/>
      <c r="C40" s="11"/>
      <c r="D40" s="12"/>
      <c r="E40" s="12"/>
      <c r="F40" s="49"/>
      <c r="G40" s="49"/>
      <c r="H40" s="13"/>
      <c r="I40" s="140" t="str">
        <f t="shared" si="4"/>
        <v/>
      </c>
      <c r="J40" s="140"/>
      <c r="K40" s="144"/>
      <c r="L40" s="142"/>
      <c r="M40" s="131"/>
      <c r="N40" s="132"/>
      <c r="O40" s="132"/>
      <c r="P40" s="132"/>
      <c r="Q40" s="131"/>
      <c r="R40" s="131"/>
      <c r="S40" s="131"/>
      <c r="T40" s="131"/>
      <c r="U40" s="131"/>
      <c r="V40" s="131"/>
    </row>
    <row r="41" spans="1:22" ht="20.100000000000001" customHeight="1">
      <c r="A41" s="135">
        <v>37</v>
      </c>
      <c r="B41" s="46"/>
      <c r="C41" s="11"/>
      <c r="D41" s="12"/>
      <c r="E41" s="12"/>
      <c r="F41" s="49"/>
      <c r="G41" s="49"/>
      <c r="H41" s="13"/>
      <c r="I41" s="140" t="str">
        <f t="shared" si="4"/>
        <v/>
      </c>
      <c r="J41" s="140"/>
      <c r="K41" s="144"/>
      <c r="L41" s="142"/>
      <c r="M41" s="131"/>
      <c r="N41" s="132"/>
      <c r="O41" s="132"/>
      <c r="P41" s="132"/>
      <c r="Q41" s="131"/>
      <c r="R41" s="131"/>
      <c r="S41" s="131"/>
      <c r="T41" s="131"/>
      <c r="U41" s="131"/>
      <c r="V41" s="131"/>
    </row>
    <row r="42" spans="1:22" ht="20.100000000000001" customHeight="1">
      <c r="A42" s="135">
        <v>38</v>
      </c>
      <c r="B42" s="46"/>
      <c r="C42" s="11"/>
      <c r="D42" s="12"/>
      <c r="E42" s="12"/>
      <c r="F42" s="49"/>
      <c r="G42" s="49"/>
      <c r="H42" s="13"/>
      <c r="I42" s="140" t="str">
        <f t="shared" si="4"/>
        <v/>
      </c>
      <c r="J42" s="140"/>
      <c r="K42" s="144"/>
      <c r="L42" s="142"/>
      <c r="M42" s="131"/>
      <c r="N42" s="132"/>
      <c r="O42" s="132"/>
      <c r="P42" s="132"/>
      <c r="Q42" s="131"/>
      <c r="R42" s="131"/>
      <c r="S42" s="131"/>
      <c r="T42" s="131"/>
      <c r="U42" s="131"/>
      <c r="V42" s="131"/>
    </row>
    <row r="43" spans="1:22" ht="20.100000000000001" customHeight="1">
      <c r="A43" s="135">
        <v>39</v>
      </c>
      <c r="B43" s="46"/>
      <c r="C43" s="11"/>
      <c r="D43" s="12"/>
      <c r="E43" s="12"/>
      <c r="F43" s="49"/>
      <c r="G43" s="49"/>
      <c r="H43" s="13"/>
      <c r="I43" s="140" t="str">
        <f t="shared" si="4"/>
        <v/>
      </c>
      <c r="J43" s="140"/>
      <c r="K43" s="144"/>
      <c r="L43" s="142"/>
      <c r="M43" s="131"/>
      <c r="N43" s="132"/>
      <c r="O43" s="132"/>
      <c r="P43" s="132"/>
      <c r="Q43" s="131"/>
      <c r="R43" s="131"/>
      <c r="S43" s="131"/>
      <c r="T43" s="131"/>
      <c r="U43" s="131"/>
      <c r="V43" s="131"/>
    </row>
    <row r="44" spans="1:22" ht="20.100000000000001" customHeight="1">
      <c r="A44" s="135">
        <v>40</v>
      </c>
      <c r="B44" s="46"/>
      <c r="C44" s="11"/>
      <c r="D44" s="12"/>
      <c r="E44" s="12"/>
      <c r="F44" s="49"/>
      <c r="G44" s="49"/>
      <c r="H44" s="13"/>
      <c r="I44" s="140" t="str">
        <f t="shared" si="4"/>
        <v/>
      </c>
      <c r="J44" s="140"/>
      <c r="K44" s="144"/>
      <c r="L44" s="142"/>
      <c r="M44" s="131"/>
      <c r="N44" s="132"/>
      <c r="O44" s="132"/>
      <c r="P44" s="132"/>
      <c r="Q44" s="131"/>
      <c r="R44" s="131"/>
      <c r="S44" s="131"/>
      <c r="T44" s="131"/>
      <c r="U44" s="131"/>
      <c r="V44" s="131"/>
    </row>
    <row r="45" spans="1:22" ht="20.100000000000001" customHeight="1">
      <c r="A45" s="135">
        <v>41</v>
      </c>
      <c r="B45" s="46"/>
      <c r="C45" s="11"/>
      <c r="D45" s="12"/>
      <c r="E45" s="12"/>
      <c r="F45" s="49"/>
      <c r="G45" s="49"/>
      <c r="H45" s="13"/>
      <c r="I45" s="140" t="str">
        <f t="shared" si="4"/>
        <v/>
      </c>
      <c r="J45" s="140"/>
      <c r="K45" s="144"/>
      <c r="L45" s="142"/>
      <c r="M45" s="131"/>
      <c r="N45" s="132"/>
      <c r="O45" s="132"/>
      <c r="P45" s="132"/>
      <c r="Q45" s="131"/>
      <c r="R45" s="131"/>
      <c r="S45" s="131"/>
      <c r="T45" s="131"/>
      <c r="U45" s="131"/>
      <c r="V45" s="131"/>
    </row>
    <row r="46" spans="1:22" ht="20.100000000000001" customHeight="1">
      <c r="A46" s="135">
        <v>42</v>
      </c>
      <c r="B46" s="46"/>
      <c r="C46" s="11"/>
      <c r="D46" s="12"/>
      <c r="E46" s="12"/>
      <c r="F46" s="49"/>
      <c r="G46" s="49"/>
      <c r="H46" s="13"/>
      <c r="I46" s="140" t="str">
        <f t="shared" si="4"/>
        <v/>
      </c>
      <c r="J46" s="140"/>
      <c r="K46" s="144"/>
      <c r="L46" s="142"/>
      <c r="M46" s="131"/>
      <c r="N46" s="132"/>
      <c r="O46" s="132"/>
      <c r="P46" s="132"/>
      <c r="Q46" s="131"/>
      <c r="R46" s="131"/>
      <c r="S46" s="131"/>
      <c r="T46" s="131"/>
      <c r="U46" s="131"/>
      <c r="V46" s="131"/>
    </row>
    <row r="47" spans="1:22" ht="20.100000000000001" customHeight="1">
      <c r="A47" s="135">
        <v>43</v>
      </c>
      <c r="B47" s="46"/>
      <c r="C47" s="11"/>
      <c r="D47" s="12"/>
      <c r="E47" s="12"/>
      <c r="F47" s="49"/>
      <c r="G47" s="49"/>
      <c r="H47" s="13"/>
      <c r="I47" s="140" t="str">
        <f t="shared" si="4"/>
        <v/>
      </c>
      <c r="J47" s="140"/>
      <c r="K47" s="144"/>
      <c r="L47" s="142"/>
      <c r="M47" s="131"/>
      <c r="N47" s="132"/>
      <c r="O47" s="132"/>
      <c r="P47" s="132"/>
      <c r="Q47" s="131"/>
      <c r="R47" s="131"/>
      <c r="S47" s="131"/>
      <c r="T47" s="131"/>
      <c r="U47" s="131"/>
      <c r="V47" s="131"/>
    </row>
    <row r="48" spans="1:22" ht="20.100000000000001" customHeight="1">
      <c r="A48" s="135">
        <v>44</v>
      </c>
      <c r="B48" s="46"/>
      <c r="C48" s="11"/>
      <c r="D48" s="12"/>
      <c r="E48" s="12"/>
      <c r="F48" s="49"/>
      <c r="G48" s="49"/>
      <c r="H48" s="13"/>
      <c r="I48" s="140" t="str">
        <f t="shared" si="4"/>
        <v/>
      </c>
      <c r="J48" s="140"/>
      <c r="K48" s="144"/>
      <c r="L48" s="142"/>
      <c r="M48" s="131"/>
      <c r="N48" s="132"/>
      <c r="O48" s="132"/>
      <c r="P48" s="132"/>
      <c r="Q48" s="131"/>
      <c r="R48" s="131"/>
      <c r="S48" s="131"/>
      <c r="T48" s="131"/>
      <c r="U48" s="131"/>
      <c r="V48" s="131"/>
    </row>
    <row r="49" spans="1:22" ht="20.100000000000001" customHeight="1">
      <c r="A49" s="135">
        <v>45</v>
      </c>
      <c r="B49" s="46"/>
      <c r="C49" s="11"/>
      <c r="D49" s="12"/>
      <c r="E49" s="12"/>
      <c r="F49" s="49"/>
      <c r="G49" s="49"/>
      <c r="H49" s="13"/>
      <c r="I49" s="140" t="str">
        <f t="shared" si="4"/>
        <v/>
      </c>
      <c r="J49" s="140"/>
      <c r="K49" s="144"/>
      <c r="L49" s="142"/>
      <c r="M49" s="131"/>
      <c r="N49" s="132"/>
      <c r="O49" s="132"/>
      <c r="P49" s="132"/>
      <c r="Q49" s="131"/>
      <c r="R49" s="131"/>
      <c r="S49" s="131"/>
      <c r="T49" s="131"/>
      <c r="U49" s="131"/>
      <c r="V49" s="131"/>
    </row>
    <row r="50" spans="1:22" ht="20.100000000000001" customHeight="1">
      <c r="A50" s="135">
        <v>46</v>
      </c>
      <c r="B50" s="46"/>
      <c r="C50" s="11"/>
      <c r="D50" s="12"/>
      <c r="E50" s="12"/>
      <c r="F50" s="49"/>
      <c r="G50" s="49"/>
      <c r="H50" s="13"/>
      <c r="I50" s="140" t="str">
        <f t="shared" si="4"/>
        <v/>
      </c>
      <c r="J50" s="140"/>
      <c r="K50" s="144"/>
      <c r="L50" s="142"/>
      <c r="M50" s="131"/>
      <c r="N50" s="132"/>
      <c r="O50" s="132"/>
      <c r="P50" s="132"/>
      <c r="Q50" s="131"/>
      <c r="R50" s="131"/>
      <c r="S50" s="131"/>
      <c r="T50" s="131"/>
      <c r="U50" s="131"/>
      <c r="V50" s="131"/>
    </row>
    <row r="51" spans="1:22" ht="20.100000000000001" customHeight="1">
      <c r="A51" s="135">
        <v>47</v>
      </c>
      <c r="B51" s="46"/>
      <c r="C51" s="11"/>
      <c r="D51" s="12"/>
      <c r="E51" s="12"/>
      <c r="F51" s="49"/>
      <c r="G51" s="49"/>
      <c r="H51" s="13"/>
      <c r="I51" s="140" t="str">
        <f t="shared" si="4"/>
        <v/>
      </c>
      <c r="J51" s="140"/>
      <c r="K51" s="144"/>
      <c r="L51" s="142"/>
      <c r="M51" s="131"/>
      <c r="N51" s="132"/>
      <c r="O51" s="132"/>
      <c r="P51" s="132"/>
      <c r="Q51" s="131"/>
      <c r="R51" s="131"/>
      <c r="S51" s="131"/>
      <c r="T51" s="131"/>
      <c r="U51" s="131"/>
      <c r="V51" s="131"/>
    </row>
    <row r="52" spans="1:22" ht="20.100000000000001" customHeight="1">
      <c r="A52" s="135">
        <v>48</v>
      </c>
      <c r="B52" s="46"/>
      <c r="C52" s="11"/>
      <c r="D52" s="12"/>
      <c r="E52" s="12"/>
      <c r="F52" s="49"/>
      <c r="G52" s="49"/>
      <c r="H52" s="13"/>
      <c r="I52" s="140" t="str">
        <f t="shared" si="4"/>
        <v/>
      </c>
      <c r="J52" s="140"/>
      <c r="K52" s="144"/>
      <c r="L52" s="142"/>
      <c r="M52" s="131"/>
      <c r="N52" s="132"/>
      <c r="O52" s="132"/>
      <c r="P52" s="132"/>
      <c r="Q52" s="131"/>
      <c r="R52" s="131"/>
      <c r="S52" s="131"/>
      <c r="T52" s="131"/>
      <c r="U52" s="131"/>
      <c r="V52" s="131"/>
    </row>
    <row r="53" spans="1:22" ht="20.100000000000001" customHeight="1">
      <c r="A53" s="135">
        <v>49</v>
      </c>
      <c r="B53" s="46"/>
      <c r="C53" s="11"/>
      <c r="D53" s="12"/>
      <c r="E53" s="12"/>
      <c r="F53" s="49"/>
      <c r="G53" s="49"/>
      <c r="H53" s="13"/>
      <c r="I53" s="140" t="str">
        <f t="shared" si="4"/>
        <v/>
      </c>
      <c r="J53" s="140"/>
      <c r="K53" s="144"/>
      <c r="L53" s="142"/>
      <c r="M53" s="131"/>
      <c r="N53" s="132"/>
      <c r="O53" s="132"/>
      <c r="P53" s="132"/>
      <c r="Q53" s="131"/>
      <c r="R53" s="131"/>
      <c r="S53" s="131"/>
      <c r="T53" s="131"/>
      <c r="U53" s="131"/>
      <c r="V53" s="131"/>
    </row>
    <row r="54" spans="1:22" ht="20.100000000000001" customHeight="1">
      <c r="A54" s="135">
        <v>50</v>
      </c>
      <c r="B54" s="46"/>
      <c r="C54" s="11"/>
      <c r="D54" s="12"/>
      <c r="E54" s="12"/>
      <c r="F54" s="49"/>
      <c r="G54" s="49"/>
      <c r="H54" s="13"/>
      <c r="I54" s="140" t="str">
        <f t="shared" si="4"/>
        <v/>
      </c>
      <c r="J54" s="140"/>
      <c r="K54" s="144"/>
      <c r="L54" s="142"/>
      <c r="M54" s="131"/>
      <c r="N54" s="132"/>
      <c r="O54" s="132"/>
      <c r="P54" s="132"/>
      <c r="Q54" s="131"/>
      <c r="R54" s="131"/>
      <c r="S54" s="131"/>
      <c r="T54" s="131"/>
      <c r="U54" s="131"/>
      <c r="V54" s="131"/>
    </row>
    <row r="55" spans="1:22" ht="20.100000000000001" customHeight="1">
      <c r="A55" s="135">
        <v>51</v>
      </c>
      <c r="B55" s="46"/>
      <c r="C55" s="11"/>
      <c r="D55" s="12"/>
      <c r="E55" s="12"/>
      <c r="F55" s="49"/>
      <c r="G55" s="49"/>
      <c r="H55" s="13"/>
      <c r="I55" s="140" t="str">
        <f t="shared" si="4"/>
        <v/>
      </c>
      <c r="J55" s="140"/>
      <c r="K55" s="144"/>
      <c r="L55" s="142"/>
      <c r="M55" s="131"/>
      <c r="N55" s="132"/>
      <c r="O55" s="132"/>
      <c r="P55" s="132"/>
      <c r="Q55" s="131"/>
      <c r="R55" s="131"/>
      <c r="S55" s="131"/>
      <c r="T55" s="131"/>
      <c r="U55" s="131"/>
      <c r="V55" s="131"/>
    </row>
    <row r="56" spans="1:22" ht="20.100000000000001" customHeight="1">
      <c r="A56" s="135">
        <v>52</v>
      </c>
      <c r="B56" s="46"/>
      <c r="C56" s="11"/>
      <c r="D56" s="12"/>
      <c r="E56" s="12"/>
      <c r="F56" s="49"/>
      <c r="G56" s="49"/>
      <c r="H56" s="13"/>
      <c r="I56" s="140" t="str">
        <f t="shared" si="4"/>
        <v/>
      </c>
      <c r="J56" s="140"/>
      <c r="K56" s="144"/>
      <c r="L56" s="142"/>
      <c r="M56" s="131"/>
      <c r="N56" s="132"/>
      <c r="O56" s="132"/>
      <c r="P56" s="132"/>
      <c r="Q56" s="131"/>
      <c r="R56" s="131"/>
      <c r="S56" s="131"/>
      <c r="T56" s="131"/>
      <c r="U56" s="131"/>
      <c r="V56" s="131"/>
    </row>
    <row r="57" spans="1:22" ht="20.100000000000001" customHeight="1">
      <c r="A57" s="135">
        <v>53</v>
      </c>
      <c r="B57" s="46"/>
      <c r="C57" s="11"/>
      <c r="D57" s="12"/>
      <c r="E57" s="12"/>
      <c r="F57" s="49"/>
      <c r="G57" s="49"/>
      <c r="H57" s="13"/>
      <c r="I57" s="140" t="str">
        <f t="shared" si="4"/>
        <v/>
      </c>
      <c r="J57" s="140"/>
      <c r="K57" s="144"/>
      <c r="L57" s="142"/>
      <c r="M57" s="131"/>
      <c r="N57" s="132"/>
      <c r="O57" s="132"/>
      <c r="P57" s="132"/>
      <c r="Q57" s="131"/>
      <c r="R57" s="131"/>
      <c r="S57" s="131"/>
      <c r="T57" s="131"/>
      <c r="U57" s="131"/>
      <c r="V57" s="131"/>
    </row>
    <row r="58" spans="1:22" ht="20.100000000000001" customHeight="1">
      <c r="A58" s="135">
        <v>54</v>
      </c>
      <c r="B58" s="46"/>
      <c r="C58" s="11"/>
      <c r="D58" s="12"/>
      <c r="E58" s="12"/>
      <c r="F58" s="49"/>
      <c r="G58" s="49"/>
      <c r="H58" s="13"/>
      <c r="I58" s="140" t="str">
        <f t="shared" si="4"/>
        <v/>
      </c>
      <c r="J58" s="140"/>
      <c r="K58" s="144"/>
      <c r="L58" s="142"/>
      <c r="M58" s="131"/>
      <c r="N58" s="132"/>
      <c r="O58" s="132"/>
      <c r="P58" s="132"/>
      <c r="Q58" s="131"/>
      <c r="R58" s="131"/>
      <c r="S58" s="131"/>
      <c r="T58" s="131"/>
      <c r="U58" s="131"/>
      <c r="V58" s="131"/>
    </row>
    <row r="59" spans="1:22" ht="20.100000000000001" customHeight="1">
      <c r="A59" s="135">
        <v>55</v>
      </c>
      <c r="B59" s="46"/>
      <c r="C59" s="11"/>
      <c r="D59" s="12"/>
      <c r="E59" s="12"/>
      <c r="F59" s="49"/>
      <c r="G59" s="49"/>
      <c r="H59" s="13"/>
      <c r="I59" s="140" t="str">
        <f t="shared" si="4"/>
        <v/>
      </c>
      <c r="J59" s="140"/>
      <c r="K59" s="144"/>
      <c r="L59" s="142"/>
      <c r="M59" s="131"/>
      <c r="N59" s="132"/>
      <c r="O59" s="132"/>
      <c r="P59" s="132"/>
      <c r="Q59" s="131"/>
      <c r="R59" s="131"/>
      <c r="S59" s="131"/>
      <c r="T59" s="131"/>
      <c r="U59" s="131"/>
      <c r="V59" s="131"/>
    </row>
    <row r="60" spans="1:22" ht="20.100000000000001" customHeight="1">
      <c r="A60" s="135">
        <v>56</v>
      </c>
      <c r="B60" s="46"/>
      <c r="C60" s="11"/>
      <c r="D60" s="12"/>
      <c r="E60" s="12"/>
      <c r="F60" s="49"/>
      <c r="G60" s="49"/>
      <c r="H60" s="13"/>
      <c r="I60" s="140" t="str">
        <f t="shared" si="4"/>
        <v/>
      </c>
      <c r="J60" s="140"/>
      <c r="K60" s="144"/>
      <c r="L60" s="142"/>
      <c r="M60" s="131"/>
      <c r="N60" s="132"/>
      <c r="O60" s="132"/>
      <c r="P60" s="132"/>
      <c r="Q60" s="131"/>
      <c r="R60" s="131"/>
      <c r="S60" s="131"/>
      <c r="T60" s="131"/>
      <c r="U60" s="131"/>
      <c r="V60" s="131"/>
    </row>
    <row r="61" spans="1:22" ht="20.100000000000001" customHeight="1">
      <c r="A61" s="135">
        <v>57</v>
      </c>
      <c r="B61" s="46"/>
      <c r="C61" s="11"/>
      <c r="D61" s="12"/>
      <c r="E61" s="12"/>
      <c r="F61" s="49"/>
      <c r="G61" s="49"/>
      <c r="H61" s="13"/>
      <c r="I61" s="140" t="str">
        <f t="shared" si="4"/>
        <v/>
      </c>
      <c r="J61" s="140"/>
      <c r="K61" s="144"/>
      <c r="L61" s="142"/>
      <c r="M61" s="131"/>
      <c r="N61" s="132"/>
      <c r="O61" s="132"/>
      <c r="P61" s="132"/>
      <c r="Q61" s="131"/>
      <c r="R61" s="131"/>
      <c r="S61" s="131"/>
      <c r="T61" s="131"/>
      <c r="U61" s="131"/>
      <c r="V61" s="131"/>
    </row>
    <row r="62" spans="1:22" ht="20.100000000000001" customHeight="1">
      <c r="A62" s="135">
        <v>58</v>
      </c>
      <c r="B62" s="46"/>
      <c r="C62" s="11"/>
      <c r="D62" s="12"/>
      <c r="E62" s="12"/>
      <c r="F62" s="49"/>
      <c r="G62" s="49"/>
      <c r="H62" s="13"/>
      <c r="I62" s="140" t="str">
        <f t="shared" si="4"/>
        <v/>
      </c>
      <c r="J62" s="140"/>
      <c r="K62" s="144"/>
      <c r="L62" s="142"/>
      <c r="M62" s="131"/>
      <c r="N62" s="132"/>
      <c r="O62" s="132"/>
      <c r="P62" s="132"/>
      <c r="Q62" s="131"/>
      <c r="R62" s="131"/>
      <c r="S62" s="131"/>
      <c r="T62" s="131"/>
      <c r="U62" s="131"/>
      <c r="V62" s="131"/>
    </row>
    <row r="63" spans="1:22" ht="20.100000000000001" customHeight="1">
      <c r="A63" s="135">
        <v>59</v>
      </c>
      <c r="B63" s="46"/>
      <c r="C63" s="11"/>
      <c r="D63" s="12"/>
      <c r="E63" s="12"/>
      <c r="F63" s="49"/>
      <c r="G63" s="49"/>
      <c r="H63" s="13"/>
      <c r="I63" s="140" t="str">
        <f t="shared" si="4"/>
        <v/>
      </c>
      <c r="J63" s="140" t="str">
        <f t="shared" si="3"/>
        <v/>
      </c>
      <c r="K63" s="144"/>
      <c r="L63" s="142"/>
      <c r="M63" s="131"/>
      <c r="N63" s="143"/>
      <c r="O63" s="143"/>
      <c r="P63" s="143"/>
      <c r="Q63" s="131"/>
      <c r="R63" s="131"/>
      <c r="S63" s="131"/>
      <c r="T63" s="131"/>
      <c r="U63" s="131"/>
      <c r="V63" s="131"/>
    </row>
    <row r="64" spans="1:22" ht="20.100000000000001" customHeight="1" thickBot="1">
      <c r="A64" s="135">
        <v>60</v>
      </c>
      <c r="B64" s="46"/>
      <c r="C64" s="11"/>
      <c r="D64" s="12"/>
      <c r="E64" s="12"/>
      <c r="F64" s="49"/>
      <c r="G64" s="49"/>
      <c r="H64" s="13"/>
      <c r="I64" s="140" t="str">
        <f t="shared" si="4"/>
        <v/>
      </c>
      <c r="J64" s="140" t="str">
        <f t="shared" si="3"/>
        <v/>
      </c>
      <c r="K64" s="141"/>
      <c r="L64" s="142"/>
      <c r="M64" s="131"/>
      <c r="N64" s="143"/>
      <c r="O64" s="143"/>
      <c r="P64" s="143"/>
      <c r="Q64" s="131"/>
      <c r="R64" s="131"/>
      <c r="S64" s="131"/>
      <c r="T64" s="131"/>
      <c r="U64" s="131"/>
      <c r="V64" s="131"/>
    </row>
    <row r="65" spans="1:12" ht="20.100000000000001" customHeight="1" thickBot="1">
      <c r="B65" s="145"/>
      <c r="C65" s="146"/>
      <c r="D65" s="15"/>
      <c r="E65" s="15"/>
      <c r="F65" s="147"/>
      <c r="G65" s="169" t="s">
        <v>10</v>
      </c>
      <c r="H65" s="170">
        <f>SUM(H5:H64)</f>
        <v>311269</v>
      </c>
      <c r="I65" s="160">
        <f>SUM(I5:I64)</f>
        <v>311269</v>
      </c>
      <c r="J65" s="16">
        <f>SUM(J5:J64)</f>
        <v>0</v>
      </c>
      <c r="K65" s="148" t="s">
        <v>9</v>
      </c>
      <c r="L65" s="149">
        <f>SUM(L5:L64)</f>
        <v>0</v>
      </c>
    </row>
    <row r="66" spans="1:12" ht="34.5" customHeight="1" thickBot="1">
      <c r="B66" s="159"/>
      <c r="C66" s="150"/>
      <c r="D66" s="150"/>
      <c r="E66" s="150"/>
      <c r="F66" s="150"/>
      <c r="G66" s="5"/>
      <c r="H66" s="47"/>
      <c r="I66" s="47"/>
      <c r="J66" s="47"/>
      <c r="K66" s="151" t="s">
        <v>8</v>
      </c>
      <c r="L66" s="152">
        <f>H65-L65</f>
        <v>311269</v>
      </c>
    </row>
    <row r="67" spans="1:12" ht="31.5" customHeight="1">
      <c r="A67" s="150"/>
      <c r="B67" s="153"/>
      <c r="C67" s="40"/>
      <c r="D67" s="153"/>
      <c r="E67" s="153"/>
      <c r="F67" s="150"/>
      <c r="G67" s="154"/>
      <c r="H67" s="154"/>
      <c r="I67" s="155"/>
      <c r="J67" s="155"/>
      <c r="K67" s="40"/>
    </row>
    <row r="68" spans="1:12" ht="25.5" customHeight="1">
      <c r="A68" s="150"/>
      <c r="B68" s="153"/>
      <c r="C68" s="40"/>
      <c r="D68" s="153"/>
      <c r="E68" s="153"/>
      <c r="F68" s="150"/>
      <c r="G68" s="154"/>
      <c r="H68" s="154"/>
      <c r="I68" s="155"/>
      <c r="J68" s="155"/>
      <c r="K68" s="40"/>
    </row>
    <row r="69" spans="1:12">
      <c r="A69" s="150"/>
      <c r="B69" s="153"/>
      <c r="C69" s="40"/>
      <c r="D69" s="153"/>
      <c r="E69" s="153"/>
      <c r="F69" s="150"/>
      <c r="G69" s="154"/>
      <c r="H69" s="154"/>
      <c r="I69" s="155"/>
      <c r="J69" s="155"/>
      <c r="K69" s="40"/>
    </row>
    <row r="70" spans="1:12">
      <c r="A70" s="150"/>
      <c r="B70" s="153"/>
      <c r="C70" s="40"/>
      <c r="D70" s="153"/>
      <c r="E70" s="153"/>
      <c r="F70" s="150"/>
      <c r="G70" s="154"/>
      <c r="H70" s="154"/>
      <c r="I70" s="155"/>
      <c r="J70" s="155"/>
      <c r="K70" s="40"/>
    </row>
    <row r="71" spans="1:12">
      <c r="A71" s="150"/>
      <c r="B71" s="153"/>
      <c r="C71" s="40"/>
      <c r="D71" s="153"/>
      <c r="E71" s="153"/>
      <c r="F71" s="150"/>
      <c r="G71" s="154"/>
      <c r="H71" s="154"/>
      <c r="I71" s="155"/>
      <c r="J71" s="155"/>
      <c r="K71" s="40"/>
    </row>
    <row r="72" spans="1:12">
      <c r="A72" s="150"/>
      <c r="B72" s="153"/>
      <c r="C72" s="40"/>
      <c r="D72" s="153"/>
      <c r="E72" s="153"/>
      <c r="F72" s="150"/>
      <c r="G72" s="154"/>
      <c r="H72" s="154"/>
      <c r="I72" s="155"/>
      <c r="J72" s="155"/>
      <c r="K72" s="40"/>
    </row>
    <row r="73" spans="1:12">
      <c r="A73" s="150"/>
      <c r="B73" s="153"/>
      <c r="C73" s="40"/>
      <c r="D73" s="153"/>
      <c r="E73" s="153"/>
      <c r="F73" s="150"/>
      <c r="G73" s="154"/>
      <c r="H73" s="154"/>
      <c r="I73" s="155"/>
      <c r="J73" s="155"/>
      <c r="K73" s="40"/>
    </row>
    <row r="74" spans="1:12">
      <c r="A74" s="150"/>
      <c r="B74" s="153"/>
      <c r="C74" s="40"/>
      <c r="D74" s="153"/>
      <c r="E74" s="153"/>
      <c r="F74" s="150"/>
      <c r="G74" s="154"/>
      <c r="H74" s="154"/>
      <c r="I74" s="155"/>
      <c r="J74" s="155"/>
      <c r="K74" s="40"/>
    </row>
    <row r="75" spans="1:12">
      <c r="A75" s="150"/>
      <c r="B75" s="153"/>
      <c r="C75" s="40"/>
      <c r="D75" s="153"/>
      <c r="E75" s="153"/>
      <c r="F75" s="150"/>
      <c r="G75" s="154"/>
      <c r="H75" s="154"/>
      <c r="I75" s="155"/>
      <c r="J75" s="155"/>
      <c r="K75" s="40"/>
    </row>
    <row r="76" spans="1:12">
      <c r="A76" s="150"/>
      <c r="B76" s="153"/>
      <c r="C76" s="40"/>
      <c r="D76" s="153"/>
      <c r="E76" s="153"/>
      <c r="F76" s="150"/>
      <c r="G76" s="154"/>
      <c r="H76" s="154"/>
      <c r="I76" s="155"/>
      <c r="J76" s="155"/>
      <c r="K76" s="40"/>
    </row>
  </sheetData>
  <sheetProtection algorithmName="SHA-512" hashValue="cUyt61A8siW8xxxiwxnVwNSQ3xjn1LKraEzNTudvlq0QTMiDIhw4D686SOV6g5X5QAo7jeT5g9Pnon/zz1InIA==" saltValue="ZB44Fffv/MQMwvbvJ7aVHQ==" spinCount="100000" sheet="1" objects="1" scenarios="1" selectLockedCells="1" selectUn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6" orientation="portrait" r:id="rId2"/>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B33:B64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39"/>
  <sheetViews>
    <sheetView zoomScaleNormal="100" workbookViewId="0">
      <selection activeCell="AH3" sqref="AH3:AJ4"/>
    </sheetView>
  </sheetViews>
  <sheetFormatPr defaultColWidth="9" defaultRowHeight="15"/>
  <cols>
    <col min="1" max="32" width="4.6640625" style="3" customWidth="1"/>
    <col min="33" max="16384" width="9" style="3"/>
  </cols>
  <sheetData>
    <row r="1" spans="1:22" ht="16.2">
      <c r="A1" s="244" t="s">
        <v>444</v>
      </c>
      <c r="B1" s="263"/>
    </row>
    <row r="2" spans="1:22" ht="10.199999999999999" customHeight="1">
      <c r="A2" s="966" t="s">
        <v>30</v>
      </c>
      <c r="B2" s="967"/>
      <c r="C2" s="967"/>
      <c r="D2" s="967"/>
      <c r="E2" s="967"/>
      <c r="F2" s="967"/>
      <c r="G2" s="967"/>
      <c r="H2" s="967"/>
      <c r="I2" s="967"/>
      <c r="J2" s="967"/>
      <c r="K2" s="967"/>
      <c r="L2" s="967"/>
      <c r="M2" s="967"/>
      <c r="N2" s="967"/>
      <c r="O2" s="967"/>
      <c r="P2" s="967"/>
      <c r="Q2" s="967"/>
      <c r="R2" s="967"/>
      <c r="S2" s="967"/>
      <c r="T2" s="967"/>
      <c r="U2" s="967"/>
      <c r="V2" s="967"/>
    </row>
    <row r="3" spans="1:22" ht="10.199999999999999" customHeight="1">
      <c r="A3" s="967"/>
      <c r="B3" s="967"/>
      <c r="C3" s="967"/>
      <c r="D3" s="967"/>
      <c r="E3" s="967"/>
      <c r="F3" s="967"/>
      <c r="G3" s="967"/>
      <c r="H3" s="967"/>
      <c r="I3" s="967"/>
      <c r="J3" s="967"/>
      <c r="K3" s="967"/>
      <c r="L3" s="967"/>
      <c r="M3" s="967"/>
      <c r="N3" s="967"/>
      <c r="O3" s="967"/>
      <c r="P3" s="967"/>
      <c r="Q3" s="967"/>
      <c r="R3" s="967"/>
      <c r="S3" s="967"/>
      <c r="T3" s="967"/>
      <c r="U3" s="967"/>
      <c r="V3" s="967"/>
    </row>
    <row r="4" spans="1:22" ht="10.199999999999999" customHeight="1">
      <c r="A4" s="967"/>
      <c r="B4" s="967"/>
      <c r="C4" s="967"/>
      <c r="D4" s="967"/>
      <c r="E4" s="967"/>
      <c r="F4" s="967"/>
      <c r="G4" s="967"/>
      <c r="H4" s="967"/>
      <c r="I4" s="967"/>
      <c r="J4" s="967"/>
      <c r="K4" s="967"/>
      <c r="L4" s="967"/>
      <c r="M4" s="967"/>
      <c r="N4" s="967"/>
      <c r="O4" s="967"/>
      <c r="P4" s="967"/>
      <c r="Q4" s="967"/>
      <c r="R4" s="967"/>
      <c r="S4" s="967"/>
      <c r="T4" s="967"/>
      <c r="U4" s="967"/>
      <c r="V4" s="967"/>
    </row>
    <row r="5" spans="1:22" ht="18" customHeight="1">
      <c r="B5" s="319"/>
      <c r="C5" s="319"/>
      <c r="D5" s="319"/>
      <c r="E5" s="319"/>
      <c r="F5" s="319"/>
      <c r="G5" s="319"/>
      <c r="H5" s="319"/>
      <c r="I5" s="319"/>
      <c r="J5" s="969" t="str">
        <f>'例　①収支予算書　基盤強化推進費'!L3</f>
        <v>〔基盤強化推進費〕</v>
      </c>
      <c r="K5" s="969"/>
      <c r="L5" s="969"/>
      <c r="M5" s="969"/>
      <c r="N5" s="319"/>
      <c r="O5" s="319"/>
      <c r="P5" s="319"/>
      <c r="Q5" s="319"/>
      <c r="R5" s="319"/>
      <c r="S5" s="319"/>
      <c r="T5" s="319"/>
      <c r="U5" s="319"/>
      <c r="V5" s="319"/>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63" t="s">
        <v>269</v>
      </c>
      <c r="N8" s="964"/>
      <c r="O8" s="965"/>
      <c r="P8" s="968" t="str">
        <f>'例　①収支予算書　基盤強化推進費'!V5</f>
        <v>札幌地区バスケットボール協会</v>
      </c>
      <c r="Q8" s="968"/>
      <c r="R8" s="968"/>
      <c r="S8" s="968"/>
      <c r="T8" s="968"/>
      <c r="U8" s="968"/>
      <c r="V8" s="968"/>
    </row>
    <row r="9" spans="1:22" ht="18.600000000000001">
      <c r="A9" s="43"/>
      <c r="B9" s="43"/>
      <c r="C9" s="43"/>
      <c r="D9" s="43"/>
      <c r="E9" s="43"/>
      <c r="F9" s="43"/>
      <c r="G9" s="43"/>
      <c r="H9" s="43"/>
      <c r="I9" s="43"/>
      <c r="J9" s="43"/>
      <c r="K9" s="43"/>
      <c r="L9" s="43"/>
      <c r="M9" s="963" t="s">
        <v>286</v>
      </c>
      <c r="N9" s="964"/>
      <c r="O9" s="965"/>
      <c r="P9" s="968" t="str">
        <f>'例　①収支予算書　基盤強化推進費'!V6</f>
        <v>財務部</v>
      </c>
      <c r="Q9" s="968"/>
      <c r="R9" s="968"/>
      <c r="S9" s="968"/>
      <c r="T9" s="968"/>
      <c r="U9" s="968"/>
      <c r="V9" s="968"/>
    </row>
    <row r="10" spans="1:22" ht="18.600000000000001">
      <c r="A10" s="43"/>
      <c r="B10" s="43"/>
      <c r="C10" s="43"/>
      <c r="D10" s="43"/>
      <c r="E10" s="43"/>
      <c r="F10" s="43"/>
      <c r="G10" s="43"/>
      <c r="H10" s="43"/>
      <c r="I10" s="43"/>
      <c r="J10" s="43"/>
      <c r="K10" s="43"/>
      <c r="L10" s="43"/>
      <c r="M10" s="963" t="s">
        <v>29</v>
      </c>
      <c r="N10" s="964"/>
      <c r="O10" s="965"/>
      <c r="P10" s="968" t="str">
        <f>'例　①収支予算書　基盤強化推進費'!V7</f>
        <v>部長　　野村　慶一</v>
      </c>
      <c r="Q10" s="968"/>
      <c r="R10" s="968"/>
      <c r="S10" s="968"/>
      <c r="T10" s="968"/>
      <c r="U10" s="968"/>
      <c r="V10" s="968"/>
    </row>
    <row r="11" spans="1:22" ht="18.600000000000001">
      <c r="A11" s="43"/>
      <c r="B11" s="43"/>
      <c r="C11" s="43"/>
      <c r="D11" s="43"/>
      <c r="E11" s="43"/>
      <c r="F11" s="43"/>
      <c r="G11" s="43"/>
      <c r="H11" s="43"/>
      <c r="I11" s="43"/>
      <c r="J11" s="43"/>
      <c r="K11" s="43"/>
      <c r="L11" s="961"/>
      <c r="M11" s="970"/>
      <c r="N11" s="970"/>
      <c r="O11" s="970"/>
      <c r="P11" s="971"/>
      <c r="Q11" s="971"/>
      <c r="R11" s="971"/>
      <c r="S11" s="971"/>
      <c r="T11" s="971"/>
      <c r="U11" s="971"/>
      <c r="V11" s="971"/>
    </row>
    <row r="12" spans="1:22" ht="18.600000000000001">
      <c r="A12" s="960"/>
      <c r="B12" s="960"/>
      <c r="C12" s="960"/>
      <c r="D12" s="960"/>
      <c r="E12" s="960"/>
      <c r="F12" s="960"/>
      <c r="G12" s="43"/>
      <c r="H12" s="43"/>
      <c r="I12" s="43"/>
      <c r="J12" s="43"/>
      <c r="K12" s="43"/>
      <c r="L12" s="961"/>
      <c r="M12" s="961"/>
      <c r="N12" s="961"/>
      <c r="O12" s="961"/>
      <c r="P12" s="962"/>
      <c r="Q12" s="961"/>
      <c r="R12" s="961"/>
      <c r="S12" s="961"/>
      <c r="T12" s="961"/>
      <c r="U12" s="961"/>
      <c r="V12" s="961"/>
    </row>
    <row r="13" spans="1:22">
      <c r="A13" s="936"/>
      <c r="B13" s="936"/>
      <c r="C13" s="936"/>
      <c r="D13" s="936"/>
      <c r="E13" s="936"/>
      <c r="F13" s="936"/>
      <c r="G13" s="936"/>
      <c r="H13" s="936"/>
      <c r="I13" s="936"/>
      <c r="J13" s="936"/>
      <c r="K13" s="936"/>
      <c r="L13" s="936"/>
      <c r="M13" s="936"/>
      <c r="N13" s="936"/>
      <c r="O13" s="936"/>
      <c r="P13" s="936"/>
      <c r="Q13" s="936"/>
      <c r="R13" s="936"/>
      <c r="S13" s="936"/>
      <c r="T13" s="936"/>
      <c r="U13" s="936"/>
      <c r="V13" s="936"/>
    </row>
    <row r="14" spans="1:22" ht="10.199999999999999" customHeight="1" thickBot="1">
      <c r="A14" s="936"/>
      <c r="B14" s="936"/>
      <c r="C14" s="936"/>
      <c r="D14" s="936"/>
      <c r="E14" s="936"/>
      <c r="F14" s="936"/>
      <c r="G14" s="936"/>
      <c r="H14" s="936"/>
      <c r="I14" s="936"/>
      <c r="J14" s="936"/>
      <c r="K14" s="936"/>
      <c r="L14" s="936"/>
      <c r="M14" s="936"/>
      <c r="N14" s="936"/>
      <c r="O14" s="936"/>
      <c r="P14" s="936"/>
      <c r="Q14" s="936"/>
      <c r="R14" s="936"/>
      <c r="S14" s="936"/>
      <c r="T14" s="936"/>
      <c r="U14" s="936"/>
      <c r="V14" s="936"/>
    </row>
    <row r="15" spans="1:22" ht="10.199999999999999" customHeight="1" thickBot="1">
      <c r="A15" s="937" t="s">
        <v>255</v>
      </c>
      <c r="B15" s="938"/>
      <c r="C15" s="938"/>
      <c r="D15" s="938"/>
      <c r="E15" s="938"/>
      <c r="F15" s="939"/>
      <c r="G15" s="945" t="str">
        <f>'例　①収支予算書　基盤強化推進費'!D10</f>
        <v>登録推進事業費　1.一般カテゴリー（Ⅱ種）登録推進事業　①市町村等地域単位の競技会の開催</v>
      </c>
      <c r="H15" s="945"/>
      <c r="I15" s="945"/>
      <c r="J15" s="945"/>
      <c r="K15" s="945"/>
      <c r="L15" s="945"/>
      <c r="M15" s="945"/>
      <c r="N15" s="945"/>
      <c r="O15" s="945"/>
      <c r="P15" s="945"/>
      <c r="Q15" s="945"/>
      <c r="R15" s="945"/>
      <c r="S15" s="945"/>
      <c r="T15" s="945"/>
      <c r="U15" s="945"/>
      <c r="V15" s="945"/>
    </row>
    <row r="16" spans="1:22" ht="10.199999999999999" customHeight="1" thickBot="1">
      <c r="A16" s="940"/>
      <c r="B16" s="936"/>
      <c r="C16" s="936"/>
      <c r="D16" s="936"/>
      <c r="E16" s="936"/>
      <c r="F16" s="941"/>
      <c r="G16" s="945"/>
      <c r="H16" s="945"/>
      <c r="I16" s="945"/>
      <c r="J16" s="945"/>
      <c r="K16" s="945"/>
      <c r="L16" s="945"/>
      <c r="M16" s="945"/>
      <c r="N16" s="945"/>
      <c r="O16" s="945"/>
      <c r="P16" s="945"/>
      <c r="Q16" s="945"/>
      <c r="R16" s="945"/>
      <c r="S16" s="945"/>
      <c r="T16" s="945"/>
      <c r="U16" s="945"/>
      <c r="V16" s="945"/>
    </row>
    <row r="17" spans="1:22" ht="10.199999999999999" customHeight="1" thickBot="1">
      <c r="A17" s="942"/>
      <c r="B17" s="943"/>
      <c r="C17" s="943"/>
      <c r="D17" s="943"/>
      <c r="E17" s="943"/>
      <c r="F17" s="944"/>
      <c r="G17" s="945"/>
      <c r="H17" s="945"/>
      <c r="I17" s="945"/>
      <c r="J17" s="945"/>
      <c r="K17" s="945"/>
      <c r="L17" s="945"/>
      <c r="M17" s="945"/>
      <c r="N17" s="945"/>
      <c r="O17" s="945"/>
      <c r="P17" s="945"/>
      <c r="Q17" s="945"/>
      <c r="R17" s="945"/>
      <c r="S17" s="945"/>
      <c r="T17" s="945"/>
      <c r="U17" s="945"/>
      <c r="V17" s="945"/>
    </row>
    <row r="18" spans="1:22" ht="10.199999999999999" customHeight="1">
      <c r="A18" s="946" t="s">
        <v>81</v>
      </c>
      <c r="B18" s="947"/>
      <c r="C18" s="947"/>
      <c r="D18" s="947"/>
      <c r="E18" s="947"/>
      <c r="F18" s="948"/>
      <c r="G18" s="952" t="str">
        <f>'例　①収支予算書　基盤強化推進費'!D11</f>
        <v>【社会人】</v>
      </c>
      <c r="H18" s="953"/>
      <c r="I18" s="953"/>
      <c r="J18" s="956" t="str">
        <f>'例　①収支予算書　基盤強化推進費'!J11</f>
        <v>第1回　一般Ⅱ種登録交歓大会</v>
      </c>
      <c r="K18" s="956"/>
      <c r="L18" s="956"/>
      <c r="M18" s="956"/>
      <c r="N18" s="956"/>
      <c r="O18" s="956"/>
      <c r="P18" s="956"/>
      <c r="Q18" s="956"/>
      <c r="R18" s="956"/>
      <c r="S18" s="956"/>
      <c r="T18" s="956"/>
      <c r="U18" s="956"/>
      <c r="V18" s="957"/>
    </row>
    <row r="19" spans="1:22" ht="10.199999999999999" customHeight="1">
      <c r="A19" s="946"/>
      <c r="B19" s="947"/>
      <c r="C19" s="947"/>
      <c r="D19" s="947"/>
      <c r="E19" s="947"/>
      <c r="F19" s="948"/>
      <c r="G19" s="954"/>
      <c r="H19" s="955"/>
      <c r="I19" s="955"/>
      <c r="J19" s="958"/>
      <c r="K19" s="958"/>
      <c r="L19" s="958"/>
      <c r="M19" s="958"/>
      <c r="N19" s="958"/>
      <c r="O19" s="958"/>
      <c r="P19" s="958"/>
      <c r="Q19" s="958"/>
      <c r="R19" s="958"/>
      <c r="S19" s="958"/>
      <c r="T19" s="958"/>
      <c r="U19" s="958"/>
      <c r="V19" s="959"/>
    </row>
    <row r="20" spans="1:22" ht="10.199999999999999" customHeight="1" thickBot="1">
      <c r="A20" s="949"/>
      <c r="B20" s="950"/>
      <c r="C20" s="950"/>
      <c r="D20" s="950"/>
      <c r="E20" s="950"/>
      <c r="F20" s="951"/>
      <c r="G20" s="954"/>
      <c r="H20" s="955"/>
      <c r="I20" s="955"/>
      <c r="J20" s="958"/>
      <c r="K20" s="958"/>
      <c r="L20" s="958"/>
      <c r="M20" s="958"/>
      <c r="N20" s="958"/>
      <c r="O20" s="958"/>
      <c r="P20" s="958"/>
      <c r="Q20" s="958"/>
      <c r="R20" s="958"/>
      <c r="S20" s="958"/>
      <c r="T20" s="958"/>
      <c r="U20" s="958"/>
      <c r="V20" s="959"/>
    </row>
    <row r="21" spans="1:22" ht="10.199999999999999" customHeight="1">
      <c r="A21" s="1010" t="s">
        <v>82</v>
      </c>
      <c r="B21" s="938" t="s">
        <v>28</v>
      </c>
      <c r="C21" s="938"/>
      <c r="D21" s="938"/>
      <c r="E21" s="938"/>
      <c r="F21" s="938"/>
      <c r="G21" s="927">
        <v>20</v>
      </c>
      <c r="H21" s="930">
        <f>'例　①収支予算書　基盤強化推進費'!D15</f>
        <v>25</v>
      </c>
      <c r="I21" s="933" t="s">
        <v>440</v>
      </c>
      <c r="J21" s="933">
        <f>'例　①収支予算書　基盤強化推進費'!F15</f>
        <v>10</v>
      </c>
      <c r="K21" s="933" t="s">
        <v>441</v>
      </c>
      <c r="L21" s="1036">
        <f>'例　①収支予算書　基盤強化推進費'!H15</f>
        <v>5</v>
      </c>
      <c r="M21" s="1030" t="s">
        <v>442</v>
      </c>
      <c r="N21" s="1038" t="s">
        <v>443</v>
      </c>
      <c r="O21" s="933">
        <v>20</v>
      </c>
      <c r="P21" s="933">
        <f>'例　①収支予算書　基盤強化推進費'!L15</f>
        <v>25</v>
      </c>
      <c r="Q21" s="933" t="s">
        <v>440</v>
      </c>
      <c r="R21" s="933">
        <f>'例　①収支予算書　基盤強化推進費'!N15</f>
        <v>10</v>
      </c>
      <c r="S21" s="1036" t="s">
        <v>441</v>
      </c>
      <c r="T21" s="1030">
        <f>'例　①収支予算書　基盤強化推進費'!P15</f>
        <v>6</v>
      </c>
      <c r="U21" s="1030" t="s">
        <v>442</v>
      </c>
      <c r="V21" s="1033"/>
    </row>
    <row r="22" spans="1:22" ht="10.199999999999999" customHeight="1">
      <c r="A22" s="1011"/>
      <c r="B22" s="936"/>
      <c r="C22" s="936"/>
      <c r="D22" s="936"/>
      <c r="E22" s="936"/>
      <c r="F22" s="936"/>
      <c r="G22" s="928"/>
      <c r="H22" s="931"/>
      <c r="I22" s="934"/>
      <c r="J22" s="934"/>
      <c r="K22" s="934"/>
      <c r="L22" s="536"/>
      <c r="M22" s="1031"/>
      <c r="N22" s="1039"/>
      <c r="O22" s="934"/>
      <c r="P22" s="934"/>
      <c r="Q22" s="934"/>
      <c r="R22" s="934"/>
      <c r="S22" s="536"/>
      <c r="T22" s="1031"/>
      <c r="U22" s="1031"/>
      <c r="V22" s="1034"/>
    </row>
    <row r="23" spans="1:22" ht="10.199999999999999" customHeight="1">
      <c r="A23" s="1011"/>
      <c r="B23" s="936"/>
      <c r="C23" s="936"/>
      <c r="D23" s="936"/>
      <c r="E23" s="936"/>
      <c r="F23" s="936"/>
      <c r="G23" s="929"/>
      <c r="H23" s="932"/>
      <c r="I23" s="935"/>
      <c r="J23" s="935"/>
      <c r="K23" s="935"/>
      <c r="L23" s="1037"/>
      <c r="M23" s="1032"/>
      <c r="N23" s="1040"/>
      <c r="O23" s="935"/>
      <c r="P23" s="935"/>
      <c r="Q23" s="935"/>
      <c r="R23" s="935"/>
      <c r="S23" s="1037"/>
      <c r="T23" s="1032"/>
      <c r="U23" s="1032"/>
      <c r="V23" s="1035"/>
    </row>
    <row r="24" spans="1:22" ht="10.199999999999999" customHeight="1">
      <c r="A24" s="1011"/>
      <c r="B24" s="936"/>
      <c r="C24" s="936"/>
      <c r="D24" s="936"/>
      <c r="E24" s="936"/>
      <c r="F24" s="941"/>
      <c r="G24" s="985" t="s">
        <v>67</v>
      </c>
      <c r="H24" s="986"/>
      <c r="I24" s="989">
        <f>'例　①収支予算書　基盤強化推進費'!S15</f>
        <v>2</v>
      </c>
      <c r="J24" s="989"/>
      <c r="K24" s="991" t="s">
        <v>27</v>
      </c>
      <c r="L24" s="992"/>
      <c r="M24" s="995"/>
      <c r="N24" s="996"/>
      <c r="O24" s="996"/>
      <c r="P24" s="996"/>
      <c r="Q24" s="996"/>
      <c r="R24" s="996"/>
      <c r="S24" s="996"/>
      <c r="T24" s="996"/>
      <c r="U24" s="996"/>
      <c r="V24" s="997"/>
    </row>
    <row r="25" spans="1:22" ht="10.199999999999999" customHeight="1">
      <c r="A25" s="1011"/>
      <c r="B25" s="1013"/>
      <c r="C25" s="1013"/>
      <c r="D25" s="1013"/>
      <c r="E25" s="1013"/>
      <c r="F25" s="1014"/>
      <c r="G25" s="987"/>
      <c r="H25" s="988"/>
      <c r="I25" s="990"/>
      <c r="J25" s="990"/>
      <c r="K25" s="993"/>
      <c r="L25" s="994"/>
      <c r="M25" s="998"/>
      <c r="N25" s="999"/>
      <c r="O25" s="999"/>
      <c r="P25" s="999"/>
      <c r="Q25" s="999"/>
      <c r="R25" s="999"/>
      <c r="S25" s="999"/>
      <c r="T25" s="999"/>
      <c r="U25" s="999"/>
      <c r="V25" s="1000"/>
    </row>
    <row r="26" spans="1:22" ht="10.199999999999999" customHeight="1">
      <c r="A26" s="1011"/>
      <c r="B26" s="1015" t="s">
        <v>26</v>
      </c>
      <c r="C26" s="1015"/>
      <c r="D26" s="1015"/>
      <c r="E26" s="1015"/>
      <c r="F26" s="1016"/>
      <c r="G26" s="1017" t="str">
        <f>'例　①収支予算書　基盤強化推進費'!C16</f>
        <v>〇〇総合体育館</v>
      </c>
      <c r="H26" s="1018"/>
      <c r="I26" s="1018"/>
      <c r="J26" s="1018"/>
      <c r="K26" s="1018"/>
      <c r="L26" s="1018"/>
      <c r="M26" s="1018"/>
      <c r="N26" s="1018"/>
      <c r="O26" s="1018"/>
      <c r="P26" s="1018"/>
      <c r="Q26" s="1018"/>
      <c r="R26" s="1018"/>
      <c r="S26" s="1018"/>
      <c r="T26" s="1018"/>
      <c r="U26" s="1018"/>
      <c r="V26" s="1019"/>
    </row>
    <row r="27" spans="1:22" ht="10.199999999999999" customHeight="1">
      <c r="A27" s="1011"/>
      <c r="B27" s="936"/>
      <c r="C27" s="936"/>
      <c r="D27" s="936"/>
      <c r="E27" s="936"/>
      <c r="F27" s="941"/>
      <c r="G27" s="1020"/>
      <c r="H27" s="1021"/>
      <c r="I27" s="1021"/>
      <c r="J27" s="1021"/>
      <c r="K27" s="1021"/>
      <c r="L27" s="1021"/>
      <c r="M27" s="1021"/>
      <c r="N27" s="1021"/>
      <c r="O27" s="1021"/>
      <c r="P27" s="1021"/>
      <c r="Q27" s="1021"/>
      <c r="R27" s="1021"/>
      <c r="S27" s="1021"/>
      <c r="T27" s="1021"/>
      <c r="U27" s="1021"/>
      <c r="V27" s="1022"/>
    </row>
    <row r="28" spans="1:22" ht="10.199999999999999" customHeight="1">
      <c r="A28" s="1011"/>
      <c r="B28" s="1013"/>
      <c r="C28" s="1013"/>
      <c r="D28" s="1013"/>
      <c r="E28" s="1013"/>
      <c r="F28" s="1014"/>
      <c r="G28" s="1023"/>
      <c r="H28" s="1024"/>
      <c r="I28" s="1024"/>
      <c r="J28" s="1024"/>
      <c r="K28" s="1024"/>
      <c r="L28" s="1024"/>
      <c r="M28" s="1024"/>
      <c r="N28" s="1024"/>
      <c r="O28" s="1024"/>
      <c r="P28" s="1024"/>
      <c r="Q28" s="1024"/>
      <c r="R28" s="1024"/>
      <c r="S28" s="1024"/>
      <c r="T28" s="1024"/>
      <c r="U28" s="1024"/>
      <c r="V28" s="1025"/>
    </row>
    <row r="29" spans="1:22" ht="10.199999999999999" customHeight="1">
      <c r="A29" s="1011"/>
      <c r="B29" s="925" t="s">
        <v>78</v>
      </c>
      <c r="C29" s="925"/>
      <c r="D29" s="925"/>
      <c r="E29" s="925"/>
      <c r="F29" s="926"/>
      <c r="G29" s="1001" t="s">
        <v>568</v>
      </c>
      <c r="H29" s="1002"/>
      <c r="I29" s="1002"/>
      <c r="J29" s="1002"/>
      <c r="K29" s="1002"/>
      <c r="L29" s="1002"/>
      <c r="M29" s="1002"/>
      <c r="N29" s="1002"/>
      <c r="O29" s="1002"/>
      <c r="P29" s="1002"/>
      <c r="Q29" s="1002"/>
      <c r="R29" s="1002"/>
      <c r="S29" s="1002"/>
      <c r="T29" s="1002"/>
      <c r="U29" s="1002"/>
      <c r="V29" s="1003"/>
    </row>
    <row r="30" spans="1:22" ht="10.199999999999999" customHeight="1">
      <c r="A30" s="1011"/>
      <c r="B30" s="925"/>
      <c r="C30" s="925"/>
      <c r="D30" s="925"/>
      <c r="E30" s="925"/>
      <c r="F30" s="926"/>
      <c r="G30" s="1004"/>
      <c r="H30" s="1005"/>
      <c r="I30" s="1005"/>
      <c r="J30" s="1005"/>
      <c r="K30" s="1005"/>
      <c r="L30" s="1005"/>
      <c r="M30" s="1005"/>
      <c r="N30" s="1005"/>
      <c r="O30" s="1005"/>
      <c r="P30" s="1005"/>
      <c r="Q30" s="1005"/>
      <c r="R30" s="1005"/>
      <c r="S30" s="1005"/>
      <c r="T30" s="1005"/>
      <c r="U30" s="1005"/>
      <c r="V30" s="1006"/>
    </row>
    <row r="31" spans="1:22" ht="10.199999999999999" customHeight="1">
      <c r="A31" s="1011"/>
      <c r="B31" s="925"/>
      <c r="C31" s="925"/>
      <c r="D31" s="925"/>
      <c r="E31" s="925"/>
      <c r="F31" s="926"/>
      <c r="G31" s="1004"/>
      <c r="H31" s="1005"/>
      <c r="I31" s="1005"/>
      <c r="J31" s="1005"/>
      <c r="K31" s="1005"/>
      <c r="L31" s="1005"/>
      <c r="M31" s="1005"/>
      <c r="N31" s="1005"/>
      <c r="O31" s="1005"/>
      <c r="P31" s="1005"/>
      <c r="Q31" s="1005"/>
      <c r="R31" s="1005"/>
      <c r="S31" s="1005"/>
      <c r="T31" s="1005"/>
      <c r="U31" s="1005"/>
      <c r="V31" s="1006"/>
    </row>
    <row r="32" spans="1:22" ht="10.199999999999999" customHeight="1">
      <c r="A32" s="1011"/>
      <c r="B32" s="925"/>
      <c r="C32" s="925"/>
      <c r="D32" s="925"/>
      <c r="E32" s="925"/>
      <c r="F32" s="926"/>
      <c r="G32" s="1004"/>
      <c r="H32" s="1005"/>
      <c r="I32" s="1005"/>
      <c r="J32" s="1005"/>
      <c r="K32" s="1005"/>
      <c r="L32" s="1005"/>
      <c r="M32" s="1005"/>
      <c r="N32" s="1005"/>
      <c r="O32" s="1005"/>
      <c r="P32" s="1005"/>
      <c r="Q32" s="1005"/>
      <c r="R32" s="1005"/>
      <c r="S32" s="1005"/>
      <c r="T32" s="1005"/>
      <c r="U32" s="1005"/>
      <c r="V32" s="1006"/>
    </row>
    <row r="33" spans="1:22" ht="10.199999999999999" customHeight="1">
      <c r="A33" s="1011"/>
      <c r="B33" s="925"/>
      <c r="C33" s="925"/>
      <c r="D33" s="925"/>
      <c r="E33" s="925"/>
      <c r="F33" s="926"/>
      <c r="G33" s="1004"/>
      <c r="H33" s="1005"/>
      <c r="I33" s="1005"/>
      <c r="J33" s="1005"/>
      <c r="K33" s="1005"/>
      <c r="L33" s="1005"/>
      <c r="M33" s="1005"/>
      <c r="N33" s="1005"/>
      <c r="O33" s="1005"/>
      <c r="P33" s="1005"/>
      <c r="Q33" s="1005"/>
      <c r="R33" s="1005"/>
      <c r="S33" s="1005"/>
      <c r="T33" s="1005"/>
      <c r="U33" s="1005"/>
      <c r="V33" s="1006"/>
    </row>
    <row r="34" spans="1:22" ht="10.199999999999999" customHeight="1">
      <c r="A34" s="1011"/>
      <c r="B34" s="925"/>
      <c r="C34" s="925"/>
      <c r="D34" s="925"/>
      <c r="E34" s="925"/>
      <c r="F34" s="926"/>
      <c r="G34" s="1004"/>
      <c r="H34" s="1005"/>
      <c r="I34" s="1005"/>
      <c r="J34" s="1005"/>
      <c r="K34" s="1005"/>
      <c r="L34" s="1005"/>
      <c r="M34" s="1005"/>
      <c r="N34" s="1005"/>
      <c r="O34" s="1005"/>
      <c r="P34" s="1005"/>
      <c r="Q34" s="1005"/>
      <c r="R34" s="1005"/>
      <c r="S34" s="1005"/>
      <c r="T34" s="1005"/>
      <c r="U34" s="1005"/>
      <c r="V34" s="1006"/>
    </row>
    <row r="35" spans="1:22" ht="10.199999999999999" customHeight="1">
      <c r="A35" s="1011"/>
      <c r="B35" s="925"/>
      <c r="C35" s="925"/>
      <c r="D35" s="925"/>
      <c r="E35" s="925"/>
      <c r="F35" s="926"/>
      <c r="G35" s="1004"/>
      <c r="H35" s="1005"/>
      <c r="I35" s="1005"/>
      <c r="J35" s="1005"/>
      <c r="K35" s="1005"/>
      <c r="L35" s="1005"/>
      <c r="M35" s="1005"/>
      <c r="N35" s="1005"/>
      <c r="O35" s="1005"/>
      <c r="P35" s="1005"/>
      <c r="Q35" s="1005"/>
      <c r="R35" s="1005"/>
      <c r="S35" s="1005"/>
      <c r="T35" s="1005"/>
      <c r="U35" s="1005"/>
      <c r="V35" s="1006"/>
    </row>
    <row r="36" spans="1:22" ht="10.199999999999999" customHeight="1">
      <c r="A36" s="1011"/>
      <c r="B36" s="925"/>
      <c r="C36" s="925"/>
      <c r="D36" s="925"/>
      <c r="E36" s="925"/>
      <c r="F36" s="926"/>
      <c r="G36" s="1004"/>
      <c r="H36" s="1005"/>
      <c r="I36" s="1005"/>
      <c r="J36" s="1005"/>
      <c r="K36" s="1005"/>
      <c r="L36" s="1005"/>
      <c r="M36" s="1005"/>
      <c r="N36" s="1005"/>
      <c r="O36" s="1005"/>
      <c r="P36" s="1005"/>
      <c r="Q36" s="1005"/>
      <c r="R36" s="1005"/>
      <c r="S36" s="1005"/>
      <c r="T36" s="1005"/>
      <c r="U36" s="1005"/>
      <c r="V36" s="1006"/>
    </row>
    <row r="37" spans="1:22" ht="10.199999999999999" customHeight="1">
      <c r="A37" s="1011"/>
      <c r="B37" s="925"/>
      <c r="C37" s="925"/>
      <c r="D37" s="925"/>
      <c r="E37" s="925"/>
      <c r="F37" s="926"/>
      <c r="G37" s="1004"/>
      <c r="H37" s="1005"/>
      <c r="I37" s="1005"/>
      <c r="J37" s="1005"/>
      <c r="K37" s="1005"/>
      <c r="L37" s="1005"/>
      <c r="M37" s="1005"/>
      <c r="N37" s="1005"/>
      <c r="O37" s="1005"/>
      <c r="P37" s="1005"/>
      <c r="Q37" s="1005"/>
      <c r="R37" s="1005"/>
      <c r="S37" s="1005"/>
      <c r="T37" s="1005"/>
      <c r="U37" s="1005"/>
      <c r="V37" s="1006"/>
    </row>
    <row r="38" spans="1:22" ht="10.199999999999999" customHeight="1">
      <c r="A38" s="1011"/>
      <c r="B38" s="925"/>
      <c r="C38" s="925"/>
      <c r="D38" s="925"/>
      <c r="E38" s="925"/>
      <c r="F38" s="926"/>
      <c r="G38" s="1004"/>
      <c r="H38" s="1005"/>
      <c r="I38" s="1005"/>
      <c r="J38" s="1005"/>
      <c r="K38" s="1005"/>
      <c r="L38" s="1005"/>
      <c r="M38" s="1005"/>
      <c r="N38" s="1005"/>
      <c r="O38" s="1005"/>
      <c r="P38" s="1005"/>
      <c r="Q38" s="1005"/>
      <c r="R38" s="1005"/>
      <c r="S38" s="1005"/>
      <c r="T38" s="1005"/>
      <c r="U38" s="1005"/>
      <c r="V38" s="1006"/>
    </row>
    <row r="39" spans="1:22" ht="10.199999999999999" customHeight="1">
      <c r="A39" s="1011"/>
      <c r="B39" s="925"/>
      <c r="C39" s="925"/>
      <c r="D39" s="925"/>
      <c r="E39" s="925"/>
      <c r="F39" s="926"/>
      <c r="G39" s="1004"/>
      <c r="H39" s="1005"/>
      <c r="I39" s="1005"/>
      <c r="J39" s="1005"/>
      <c r="K39" s="1005"/>
      <c r="L39" s="1005"/>
      <c r="M39" s="1005"/>
      <c r="N39" s="1005"/>
      <c r="O39" s="1005"/>
      <c r="P39" s="1005"/>
      <c r="Q39" s="1005"/>
      <c r="R39" s="1005"/>
      <c r="S39" s="1005"/>
      <c r="T39" s="1005"/>
      <c r="U39" s="1005"/>
      <c r="V39" s="1006"/>
    </row>
    <row r="40" spans="1:22" ht="10.199999999999999" customHeight="1">
      <c r="A40" s="1011"/>
      <c r="B40" s="925"/>
      <c r="C40" s="925"/>
      <c r="D40" s="925"/>
      <c r="E40" s="925"/>
      <c r="F40" s="926"/>
      <c r="G40" s="1004"/>
      <c r="H40" s="1005"/>
      <c r="I40" s="1005"/>
      <c r="J40" s="1005"/>
      <c r="K40" s="1005"/>
      <c r="L40" s="1005"/>
      <c r="M40" s="1005"/>
      <c r="N40" s="1005"/>
      <c r="O40" s="1005"/>
      <c r="P40" s="1005"/>
      <c r="Q40" s="1005"/>
      <c r="R40" s="1005"/>
      <c r="S40" s="1005"/>
      <c r="T40" s="1005"/>
      <c r="U40" s="1005"/>
      <c r="V40" s="1006"/>
    </row>
    <row r="41" spans="1:22" ht="9.75" customHeight="1">
      <c r="A41" s="1011"/>
      <c r="B41" s="925"/>
      <c r="C41" s="925"/>
      <c r="D41" s="925"/>
      <c r="E41" s="925"/>
      <c r="F41" s="926"/>
      <c r="G41" s="1004"/>
      <c r="H41" s="1005"/>
      <c r="I41" s="1005"/>
      <c r="J41" s="1005"/>
      <c r="K41" s="1005"/>
      <c r="L41" s="1005"/>
      <c r="M41" s="1005"/>
      <c r="N41" s="1005"/>
      <c r="O41" s="1005"/>
      <c r="P41" s="1005"/>
      <c r="Q41" s="1005"/>
      <c r="R41" s="1005"/>
      <c r="S41" s="1005"/>
      <c r="T41" s="1005"/>
      <c r="U41" s="1005"/>
      <c r="V41" s="1006"/>
    </row>
    <row r="42" spans="1:22" ht="10.199999999999999" customHeight="1">
      <c r="A42" s="1011"/>
      <c r="B42" s="925"/>
      <c r="C42" s="925"/>
      <c r="D42" s="925"/>
      <c r="E42" s="925"/>
      <c r="F42" s="926"/>
      <c r="G42" s="1004"/>
      <c r="H42" s="1005"/>
      <c r="I42" s="1005"/>
      <c r="J42" s="1005"/>
      <c r="K42" s="1005"/>
      <c r="L42" s="1005"/>
      <c r="M42" s="1005"/>
      <c r="N42" s="1005"/>
      <c r="O42" s="1005"/>
      <c r="P42" s="1005"/>
      <c r="Q42" s="1005"/>
      <c r="R42" s="1005"/>
      <c r="S42" s="1005"/>
      <c r="T42" s="1005"/>
      <c r="U42" s="1005"/>
      <c r="V42" s="1006"/>
    </row>
    <row r="43" spans="1:22" ht="10.199999999999999" customHeight="1">
      <c r="A43" s="1011"/>
      <c r="B43" s="925"/>
      <c r="C43" s="925"/>
      <c r="D43" s="925"/>
      <c r="E43" s="925"/>
      <c r="F43" s="926"/>
      <c r="G43" s="1004"/>
      <c r="H43" s="1005"/>
      <c r="I43" s="1005"/>
      <c r="J43" s="1005"/>
      <c r="K43" s="1005"/>
      <c r="L43" s="1005"/>
      <c r="M43" s="1005"/>
      <c r="N43" s="1005"/>
      <c r="O43" s="1005"/>
      <c r="P43" s="1005"/>
      <c r="Q43" s="1005"/>
      <c r="R43" s="1005"/>
      <c r="S43" s="1005"/>
      <c r="T43" s="1005"/>
      <c r="U43" s="1005"/>
      <c r="V43" s="1006"/>
    </row>
    <row r="44" spans="1:22" ht="10.199999999999999" customHeight="1">
      <c r="A44" s="1011"/>
      <c r="B44" s="925"/>
      <c r="C44" s="925"/>
      <c r="D44" s="925"/>
      <c r="E44" s="925"/>
      <c r="F44" s="926"/>
      <c r="G44" s="1004"/>
      <c r="H44" s="1005"/>
      <c r="I44" s="1005"/>
      <c r="J44" s="1005"/>
      <c r="K44" s="1005"/>
      <c r="L44" s="1005"/>
      <c r="M44" s="1005"/>
      <c r="N44" s="1005"/>
      <c r="O44" s="1005"/>
      <c r="P44" s="1005"/>
      <c r="Q44" s="1005"/>
      <c r="R44" s="1005"/>
      <c r="S44" s="1005"/>
      <c r="T44" s="1005"/>
      <c r="U44" s="1005"/>
      <c r="V44" s="1006"/>
    </row>
    <row r="45" spans="1:22" ht="10.199999999999999" customHeight="1">
      <c r="A45" s="1011"/>
      <c r="B45" s="924" t="s">
        <v>79</v>
      </c>
      <c r="C45" s="925"/>
      <c r="D45" s="925"/>
      <c r="E45" s="925"/>
      <c r="F45" s="926"/>
      <c r="G45" s="1001" t="s">
        <v>569</v>
      </c>
      <c r="H45" s="1002"/>
      <c r="I45" s="1002"/>
      <c r="J45" s="1002"/>
      <c r="K45" s="1002"/>
      <c r="L45" s="1002"/>
      <c r="M45" s="1002"/>
      <c r="N45" s="1002"/>
      <c r="O45" s="1002"/>
      <c r="P45" s="1002"/>
      <c r="Q45" s="1002"/>
      <c r="R45" s="1002"/>
      <c r="S45" s="1002"/>
      <c r="T45" s="1002"/>
      <c r="U45" s="1002"/>
      <c r="V45" s="1003"/>
    </row>
    <row r="46" spans="1:22" ht="10.199999999999999" customHeight="1">
      <c r="A46" s="1011"/>
      <c r="B46" s="924"/>
      <c r="C46" s="925"/>
      <c r="D46" s="925"/>
      <c r="E46" s="925"/>
      <c r="F46" s="926"/>
      <c r="G46" s="1004"/>
      <c r="H46" s="1005"/>
      <c r="I46" s="1005"/>
      <c r="J46" s="1005"/>
      <c r="K46" s="1005"/>
      <c r="L46" s="1005"/>
      <c r="M46" s="1005"/>
      <c r="N46" s="1005"/>
      <c r="O46" s="1005"/>
      <c r="P46" s="1005"/>
      <c r="Q46" s="1005"/>
      <c r="R46" s="1005"/>
      <c r="S46" s="1005"/>
      <c r="T46" s="1005"/>
      <c r="U46" s="1005"/>
      <c r="V46" s="1006"/>
    </row>
    <row r="47" spans="1:22" ht="10.199999999999999" customHeight="1">
      <c r="A47" s="1011"/>
      <c r="B47" s="924"/>
      <c r="C47" s="925"/>
      <c r="D47" s="925"/>
      <c r="E47" s="925"/>
      <c r="F47" s="926"/>
      <c r="G47" s="1004"/>
      <c r="H47" s="1005"/>
      <c r="I47" s="1005"/>
      <c r="J47" s="1005"/>
      <c r="K47" s="1005"/>
      <c r="L47" s="1005"/>
      <c r="M47" s="1005"/>
      <c r="N47" s="1005"/>
      <c r="O47" s="1005"/>
      <c r="P47" s="1005"/>
      <c r="Q47" s="1005"/>
      <c r="R47" s="1005"/>
      <c r="S47" s="1005"/>
      <c r="T47" s="1005"/>
      <c r="U47" s="1005"/>
      <c r="V47" s="1006"/>
    </row>
    <row r="48" spans="1:22" ht="10.199999999999999" customHeight="1">
      <c r="A48" s="1011"/>
      <c r="B48" s="924"/>
      <c r="C48" s="925"/>
      <c r="D48" s="925"/>
      <c r="E48" s="925"/>
      <c r="F48" s="926"/>
      <c r="G48" s="1004"/>
      <c r="H48" s="1005"/>
      <c r="I48" s="1005"/>
      <c r="J48" s="1005"/>
      <c r="K48" s="1005"/>
      <c r="L48" s="1005"/>
      <c r="M48" s="1005"/>
      <c r="N48" s="1005"/>
      <c r="O48" s="1005"/>
      <c r="P48" s="1005"/>
      <c r="Q48" s="1005"/>
      <c r="R48" s="1005"/>
      <c r="S48" s="1005"/>
      <c r="T48" s="1005"/>
      <c r="U48" s="1005"/>
      <c r="V48" s="1006"/>
    </row>
    <row r="49" spans="1:22" ht="10.199999999999999" customHeight="1">
      <c r="A49" s="1011"/>
      <c r="B49" s="924"/>
      <c r="C49" s="925"/>
      <c r="D49" s="925"/>
      <c r="E49" s="925"/>
      <c r="F49" s="926"/>
      <c r="G49" s="1004"/>
      <c r="H49" s="1005"/>
      <c r="I49" s="1005"/>
      <c r="J49" s="1005"/>
      <c r="K49" s="1005"/>
      <c r="L49" s="1005"/>
      <c r="M49" s="1005"/>
      <c r="N49" s="1005"/>
      <c r="O49" s="1005"/>
      <c r="P49" s="1005"/>
      <c r="Q49" s="1005"/>
      <c r="R49" s="1005"/>
      <c r="S49" s="1005"/>
      <c r="T49" s="1005"/>
      <c r="U49" s="1005"/>
      <c r="V49" s="1006"/>
    </row>
    <row r="50" spans="1:22" ht="10.199999999999999" customHeight="1">
      <c r="A50" s="1011"/>
      <c r="B50" s="924"/>
      <c r="C50" s="925"/>
      <c r="D50" s="925"/>
      <c r="E50" s="925"/>
      <c r="F50" s="926"/>
      <c r="G50" s="1004"/>
      <c r="H50" s="1005"/>
      <c r="I50" s="1005"/>
      <c r="J50" s="1005"/>
      <c r="K50" s="1005"/>
      <c r="L50" s="1005"/>
      <c r="M50" s="1005"/>
      <c r="N50" s="1005"/>
      <c r="O50" s="1005"/>
      <c r="P50" s="1005"/>
      <c r="Q50" s="1005"/>
      <c r="R50" s="1005"/>
      <c r="S50" s="1005"/>
      <c r="T50" s="1005"/>
      <c r="U50" s="1005"/>
      <c r="V50" s="1006"/>
    </row>
    <row r="51" spans="1:22" ht="10.199999999999999" customHeight="1">
      <c r="A51" s="1011"/>
      <c r="B51" s="924"/>
      <c r="C51" s="925"/>
      <c r="D51" s="925"/>
      <c r="E51" s="925"/>
      <c r="F51" s="926"/>
      <c r="G51" s="1004"/>
      <c r="H51" s="1005"/>
      <c r="I51" s="1005"/>
      <c r="J51" s="1005"/>
      <c r="K51" s="1005"/>
      <c r="L51" s="1005"/>
      <c r="M51" s="1005"/>
      <c r="N51" s="1005"/>
      <c r="O51" s="1005"/>
      <c r="P51" s="1005"/>
      <c r="Q51" s="1005"/>
      <c r="R51" s="1005"/>
      <c r="S51" s="1005"/>
      <c r="T51" s="1005"/>
      <c r="U51" s="1005"/>
      <c r="V51" s="1006"/>
    </row>
    <row r="52" spans="1:22" ht="10.199999999999999" customHeight="1">
      <c r="A52" s="1011"/>
      <c r="B52" s="924"/>
      <c r="C52" s="925"/>
      <c r="D52" s="925"/>
      <c r="E52" s="925"/>
      <c r="F52" s="926"/>
      <c r="G52" s="1004"/>
      <c r="H52" s="1005"/>
      <c r="I52" s="1005"/>
      <c r="J52" s="1005"/>
      <c r="K52" s="1005"/>
      <c r="L52" s="1005"/>
      <c r="M52" s="1005"/>
      <c r="N52" s="1005"/>
      <c r="O52" s="1005"/>
      <c r="P52" s="1005"/>
      <c r="Q52" s="1005"/>
      <c r="R52" s="1005"/>
      <c r="S52" s="1005"/>
      <c r="T52" s="1005"/>
      <c r="U52" s="1005"/>
      <c r="V52" s="1006"/>
    </row>
    <row r="53" spans="1:22" ht="10.199999999999999" customHeight="1">
      <c r="A53" s="1011"/>
      <c r="B53" s="924"/>
      <c r="C53" s="925"/>
      <c r="D53" s="925"/>
      <c r="E53" s="925"/>
      <c r="F53" s="926"/>
      <c r="G53" s="1004"/>
      <c r="H53" s="1005"/>
      <c r="I53" s="1005"/>
      <c r="J53" s="1005"/>
      <c r="K53" s="1005"/>
      <c r="L53" s="1005"/>
      <c r="M53" s="1005"/>
      <c r="N53" s="1005"/>
      <c r="O53" s="1005"/>
      <c r="P53" s="1005"/>
      <c r="Q53" s="1005"/>
      <c r="R53" s="1005"/>
      <c r="S53" s="1005"/>
      <c r="T53" s="1005"/>
      <c r="U53" s="1005"/>
      <c r="V53" s="1006"/>
    </row>
    <row r="54" spans="1:22" ht="10.199999999999999" customHeight="1">
      <c r="A54" s="1011"/>
      <c r="B54" s="924"/>
      <c r="C54" s="925"/>
      <c r="D54" s="925"/>
      <c r="E54" s="925"/>
      <c r="F54" s="926"/>
      <c r="G54" s="1004"/>
      <c r="H54" s="1005"/>
      <c r="I54" s="1005"/>
      <c r="J54" s="1005"/>
      <c r="K54" s="1005"/>
      <c r="L54" s="1005"/>
      <c r="M54" s="1005"/>
      <c r="N54" s="1005"/>
      <c r="O54" s="1005"/>
      <c r="P54" s="1005"/>
      <c r="Q54" s="1005"/>
      <c r="R54" s="1005"/>
      <c r="S54" s="1005"/>
      <c r="T54" s="1005"/>
      <c r="U54" s="1005"/>
      <c r="V54" s="1006"/>
    </row>
    <row r="55" spans="1:22" ht="10.199999999999999" customHeight="1">
      <c r="A55" s="1011"/>
      <c r="B55" s="924"/>
      <c r="C55" s="925"/>
      <c r="D55" s="925"/>
      <c r="E55" s="925"/>
      <c r="F55" s="926"/>
      <c r="G55" s="1004"/>
      <c r="H55" s="1005"/>
      <c r="I55" s="1005"/>
      <c r="J55" s="1005"/>
      <c r="K55" s="1005"/>
      <c r="L55" s="1005"/>
      <c r="M55" s="1005"/>
      <c r="N55" s="1005"/>
      <c r="O55" s="1005"/>
      <c r="P55" s="1005"/>
      <c r="Q55" s="1005"/>
      <c r="R55" s="1005"/>
      <c r="S55" s="1005"/>
      <c r="T55" s="1005"/>
      <c r="U55" s="1005"/>
      <c r="V55" s="1006"/>
    </row>
    <row r="56" spans="1:22" ht="10.199999999999999" customHeight="1">
      <c r="A56" s="1011"/>
      <c r="B56" s="924"/>
      <c r="C56" s="925"/>
      <c r="D56" s="925"/>
      <c r="E56" s="925"/>
      <c r="F56" s="926"/>
      <c r="G56" s="1004"/>
      <c r="H56" s="1005"/>
      <c r="I56" s="1005"/>
      <c r="J56" s="1005"/>
      <c r="K56" s="1005"/>
      <c r="L56" s="1005"/>
      <c r="M56" s="1005"/>
      <c r="N56" s="1005"/>
      <c r="O56" s="1005"/>
      <c r="P56" s="1005"/>
      <c r="Q56" s="1005"/>
      <c r="R56" s="1005"/>
      <c r="S56" s="1005"/>
      <c r="T56" s="1005"/>
      <c r="U56" s="1005"/>
      <c r="V56" s="1006"/>
    </row>
    <row r="57" spans="1:22" ht="10.199999999999999" customHeight="1">
      <c r="A57" s="1011"/>
      <c r="B57" s="924"/>
      <c r="C57" s="925"/>
      <c r="D57" s="925"/>
      <c r="E57" s="925"/>
      <c r="F57" s="926"/>
      <c r="G57" s="1004"/>
      <c r="H57" s="1005"/>
      <c r="I57" s="1005"/>
      <c r="J57" s="1005"/>
      <c r="K57" s="1005"/>
      <c r="L57" s="1005"/>
      <c r="M57" s="1005"/>
      <c r="N57" s="1005"/>
      <c r="O57" s="1005"/>
      <c r="P57" s="1005"/>
      <c r="Q57" s="1005"/>
      <c r="R57" s="1005"/>
      <c r="S57" s="1005"/>
      <c r="T57" s="1005"/>
      <c r="U57" s="1005"/>
      <c r="V57" s="1006"/>
    </row>
    <row r="58" spans="1:22" ht="10.199999999999999" customHeight="1">
      <c r="A58" s="1011"/>
      <c r="B58" s="924"/>
      <c r="C58" s="925"/>
      <c r="D58" s="925"/>
      <c r="E58" s="925"/>
      <c r="F58" s="926"/>
      <c r="G58" s="1004"/>
      <c r="H58" s="1005"/>
      <c r="I58" s="1005"/>
      <c r="J58" s="1005"/>
      <c r="K58" s="1005"/>
      <c r="L58" s="1005"/>
      <c r="M58" s="1005"/>
      <c r="N58" s="1005"/>
      <c r="O58" s="1005"/>
      <c r="P58" s="1005"/>
      <c r="Q58" s="1005"/>
      <c r="R58" s="1005"/>
      <c r="S58" s="1005"/>
      <c r="T58" s="1005"/>
      <c r="U58" s="1005"/>
      <c r="V58" s="1006"/>
    </row>
    <row r="59" spans="1:22" ht="10.199999999999999" customHeight="1">
      <c r="A59" s="1011"/>
      <c r="B59" s="924"/>
      <c r="C59" s="925"/>
      <c r="D59" s="925"/>
      <c r="E59" s="925"/>
      <c r="F59" s="926"/>
      <c r="G59" s="1004"/>
      <c r="H59" s="1005"/>
      <c r="I59" s="1005"/>
      <c r="J59" s="1005"/>
      <c r="K59" s="1005"/>
      <c r="L59" s="1005"/>
      <c r="M59" s="1005"/>
      <c r="N59" s="1005"/>
      <c r="O59" s="1005"/>
      <c r="P59" s="1005"/>
      <c r="Q59" s="1005"/>
      <c r="R59" s="1005"/>
      <c r="S59" s="1005"/>
      <c r="T59" s="1005"/>
      <c r="U59" s="1005"/>
      <c r="V59" s="1006"/>
    </row>
    <row r="60" spans="1:22" ht="10.199999999999999" customHeight="1">
      <c r="A60" s="1011"/>
      <c r="B60" s="924"/>
      <c r="C60" s="925"/>
      <c r="D60" s="925"/>
      <c r="E60" s="925"/>
      <c r="F60" s="926"/>
      <c r="G60" s="1007"/>
      <c r="H60" s="1008"/>
      <c r="I60" s="1008"/>
      <c r="J60" s="1008"/>
      <c r="K60" s="1008"/>
      <c r="L60" s="1008"/>
      <c r="M60" s="1008"/>
      <c r="N60" s="1008"/>
      <c r="O60" s="1008"/>
      <c r="P60" s="1008"/>
      <c r="Q60" s="1008"/>
      <c r="R60" s="1008"/>
      <c r="S60" s="1008"/>
      <c r="T60" s="1008"/>
      <c r="U60" s="1008"/>
      <c r="V60" s="1009"/>
    </row>
    <row r="61" spans="1:22" ht="16.2" customHeight="1">
      <c r="A61" s="1011"/>
      <c r="B61" s="947" t="s">
        <v>80</v>
      </c>
      <c r="C61" s="947"/>
      <c r="D61" s="947"/>
      <c r="E61" s="947"/>
      <c r="F61" s="948"/>
      <c r="G61" s="1001" t="s">
        <v>570</v>
      </c>
      <c r="H61" s="1002"/>
      <c r="I61" s="1002"/>
      <c r="J61" s="1002"/>
      <c r="K61" s="1002"/>
      <c r="L61" s="1002"/>
      <c r="M61" s="1002"/>
      <c r="N61" s="1002"/>
      <c r="O61" s="1002"/>
      <c r="P61" s="1002"/>
      <c r="Q61" s="1002"/>
      <c r="R61" s="1002"/>
      <c r="S61" s="1002"/>
      <c r="T61" s="1002"/>
      <c r="U61" s="1002"/>
      <c r="V61" s="1003"/>
    </row>
    <row r="62" spans="1:22" ht="16.2" customHeight="1">
      <c r="A62" s="1011"/>
      <c r="B62" s="947"/>
      <c r="C62" s="947"/>
      <c r="D62" s="947"/>
      <c r="E62" s="947"/>
      <c r="F62" s="948"/>
      <c r="G62" s="1026"/>
      <c r="H62" s="1005"/>
      <c r="I62" s="1005"/>
      <c r="J62" s="1005"/>
      <c r="K62" s="1005"/>
      <c r="L62" s="1005"/>
      <c r="M62" s="1005"/>
      <c r="N62" s="1005"/>
      <c r="O62" s="1005"/>
      <c r="P62" s="1005"/>
      <c r="Q62" s="1005"/>
      <c r="R62" s="1005"/>
      <c r="S62" s="1005"/>
      <c r="T62" s="1005"/>
      <c r="U62" s="1005"/>
      <c r="V62" s="1006"/>
    </row>
    <row r="63" spans="1:22" ht="16.2" customHeight="1">
      <c r="A63" s="1011"/>
      <c r="B63" s="947"/>
      <c r="C63" s="947"/>
      <c r="D63" s="947"/>
      <c r="E63" s="947"/>
      <c r="F63" s="948"/>
      <c r="G63" s="1026"/>
      <c r="H63" s="1005"/>
      <c r="I63" s="1005"/>
      <c r="J63" s="1005"/>
      <c r="K63" s="1005"/>
      <c r="L63" s="1005"/>
      <c r="M63" s="1005"/>
      <c r="N63" s="1005"/>
      <c r="O63" s="1005"/>
      <c r="P63" s="1005"/>
      <c r="Q63" s="1005"/>
      <c r="R63" s="1005"/>
      <c r="S63" s="1005"/>
      <c r="T63" s="1005"/>
      <c r="U63" s="1005"/>
      <c r="V63" s="1006"/>
    </row>
    <row r="64" spans="1:22" ht="16.2" customHeight="1">
      <c r="A64" s="1011"/>
      <c r="B64" s="947"/>
      <c r="C64" s="947"/>
      <c r="D64" s="947"/>
      <c r="E64" s="947"/>
      <c r="F64" s="948"/>
      <c r="G64" s="1026"/>
      <c r="H64" s="1005"/>
      <c r="I64" s="1005"/>
      <c r="J64" s="1005"/>
      <c r="K64" s="1005"/>
      <c r="L64" s="1005"/>
      <c r="M64" s="1005"/>
      <c r="N64" s="1005"/>
      <c r="O64" s="1005"/>
      <c r="P64" s="1005"/>
      <c r="Q64" s="1005"/>
      <c r="R64" s="1005"/>
      <c r="S64" s="1005"/>
      <c r="T64" s="1005"/>
      <c r="U64" s="1005"/>
      <c r="V64" s="1006"/>
    </row>
    <row r="65" spans="1:22" ht="16.2" customHeight="1">
      <c r="A65" s="1011"/>
      <c r="B65" s="947"/>
      <c r="C65" s="947"/>
      <c r="D65" s="947"/>
      <c r="E65" s="947"/>
      <c r="F65" s="948"/>
      <c r="G65" s="1026"/>
      <c r="H65" s="1005"/>
      <c r="I65" s="1005"/>
      <c r="J65" s="1005"/>
      <c r="K65" s="1005"/>
      <c r="L65" s="1005"/>
      <c r="M65" s="1005"/>
      <c r="N65" s="1005"/>
      <c r="O65" s="1005"/>
      <c r="P65" s="1005"/>
      <c r="Q65" s="1005"/>
      <c r="R65" s="1005"/>
      <c r="S65" s="1005"/>
      <c r="T65" s="1005"/>
      <c r="U65" s="1005"/>
      <c r="V65" s="1006"/>
    </row>
    <row r="66" spans="1:22" ht="16.2" customHeight="1">
      <c r="A66" s="1011"/>
      <c r="B66" s="947"/>
      <c r="C66" s="947"/>
      <c r="D66" s="947"/>
      <c r="E66" s="947"/>
      <c r="F66" s="948"/>
      <c r="G66" s="1026"/>
      <c r="H66" s="1005"/>
      <c r="I66" s="1005"/>
      <c r="J66" s="1005"/>
      <c r="K66" s="1005"/>
      <c r="L66" s="1005"/>
      <c r="M66" s="1005"/>
      <c r="N66" s="1005"/>
      <c r="O66" s="1005"/>
      <c r="P66" s="1005"/>
      <c r="Q66" s="1005"/>
      <c r="R66" s="1005"/>
      <c r="S66" s="1005"/>
      <c r="T66" s="1005"/>
      <c r="U66" s="1005"/>
      <c r="V66" s="1006"/>
    </row>
    <row r="67" spans="1:22" ht="16.2" customHeight="1">
      <c r="A67" s="1011"/>
      <c r="B67" s="947"/>
      <c r="C67" s="947"/>
      <c r="D67" s="947"/>
      <c r="E67" s="947"/>
      <c r="F67" s="948"/>
      <c r="G67" s="1026"/>
      <c r="H67" s="1005"/>
      <c r="I67" s="1005"/>
      <c r="J67" s="1005"/>
      <c r="K67" s="1005"/>
      <c r="L67" s="1005"/>
      <c r="M67" s="1005"/>
      <c r="N67" s="1005"/>
      <c r="O67" s="1005"/>
      <c r="P67" s="1005"/>
      <c r="Q67" s="1005"/>
      <c r="R67" s="1005"/>
      <c r="S67" s="1005"/>
      <c r="T67" s="1005"/>
      <c r="U67" s="1005"/>
      <c r="V67" s="1006"/>
    </row>
    <row r="68" spans="1:22" ht="12" customHeight="1">
      <c r="A68" s="1011"/>
      <c r="B68" s="947"/>
      <c r="C68" s="947"/>
      <c r="D68" s="947"/>
      <c r="E68" s="947"/>
      <c r="F68" s="948"/>
      <c r="G68" s="1026"/>
      <c r="H68" s="1005"/>
      <c r="I68" s="1005"/>
      <c r="J68" s="1005"/>
      <c r="K68" s="1005"/>
      <c r="L68" s="1005"/>
      <c r="M68" s="1005"/>
      <c r="N68" s="1005"/>
      <c r="O68" s="1005"/>
      <c r="P68" s="1005"/>
      <c r="Q68" s="1005"/>
      <c r="R68" s="1005"/>
      <c r="S68" s="1005"/>
      <c r="T68" s="1005"/>
      <c r="U68" s="1005"/>
      <c r="V68" s="1006"/>
    </row>
    <row r="69" spans="1:22" ht="16.2" customHeight="1">
      <c r="A69" s="1011"/>
      <c r="B69" s="947"/>
      <c r="C69" s="947"/>
      <c r="D69" s="947"/>
      <c r="E69" s="947"/>
      <c r="F69" s="948"/>
      <c r="G69" s="1026"/>
      <c r="H69" s="1005"/>
      <c r="I69" s="1005"/>
      <c r="J69" s="1005"/>
      <c r="K69" s="1005"/>
      <c r="L69" s="1005"/>
      <c r="M69" s="1005"/>
      <c r="N69" s="1005"/>
      <c r="O69" s="1005"/>
      <c r="P69" s="1005"/>
      <c r="Q69" s="1005"/>
      <c r="R69" s="1005"/>
      <c r="S69" s="1005"/>
      <c r="T69" s="1005"/>
      <c r="U69" s="1005"/>
      <c r="V69" s="1006"/>
    </row>
    <row r="70" spans="1:22" ht="16.2" customHeight="1">
      <c r="A70" s="1011"/>
      <c r="B70" s="947"/>
      <c r="C70" s="947"/>
      <c r="D70" s="947"/>
      <c r="E70" s="947"/>
      <c r="F70" s="948"/>
      <c r="G70" s="1026"/>
      <c r="H70" s="1005"/>
      <c r="I70" s="1005"/>
      <c r="J70" s="1005"/>
      <c r="K70" s="1005"/>
      <c r="L70" s="1005"/>
      <c r="M70" s="1005"/>
      <c r="N70" s="1005"/>
      <c r="O70" s="1005"/>
      <c r="P70" s="1005"/>
      <c r="Q70" s="1005"/>
      <c r="R70" s="1005"/>
      <c r="S70" s="1005"/>
      <c r="T70" s="1005"/>
      <c r="U70" s="1005"/>
      <c r="V70" s="1006"/>
    </row>
    <row r="71" spans="1:22" ht="13.95" customHeight="1">
      <c r="A71" s="1011"/>
      <c r="B71" s="947"/>
      <c r="C71" s="947"/>
      <c r="D71" s="947"/>
      <c r="E71" s="947"/>
      <c r="F71" s="948"/>
      <c r="G71" s="1026"/>
      <c r="H71" s="1005"/>
      <c r="I71" s="1005"/>
      <c r="J71" s="1005"/>
      <c r="K71" s="1005"/>
      <c r="L71" s="1005"/>
      <c r="M71" s="1005"/>
      <c r="N71" s="1005"/>
      <c r="O71" s="1005"/>
      <c r="P71" s="1005"/>
      <c r="Q71" s="1005"/>
      <c r="R71" s="1005"/>
      <c r="S71" s="1005"/>
      <c r="T71" s="1005"/>
      <c r="U71" s="1005"/>
      <c r="V71" s="1006"/>
    </row>
    <row r="72" spans="1:22" ht="16.2" customHeight="1">
      <c r="A72" s="1011"/>
      <c r="B72" s="947"/>
      <c r="C72" s="947"/>
      <c r="D72" s="947"/>
      <c r="E72" s="947"/>
      <c r="F72" s="948"/>
      <c r="G72" s="1026"/>
      <c r="H72" s="1005"/>
      <c r="I72" s="1005"/>
      <c r="J72" s="1005"/>
      <c r="K72" s="1005"/>
      <c r="L72" s="1005"/>
      <c r="M72" s="1005"/>
      <c r="N72" s="1005"/>
      <c r="O72" s="1005"/>
      <c r="P72" s="1005"/>
      <c r="Q72" s="1005"/>
      <c r="R72" s="1005"/>
      <c r="S72" s="1005"/>
      <c r="T72" s="1005"/>
      <c r="U72" s="1005"/>
      <c r="V72" s="1006"/>
    </row>
    <row r="73" spans="1:22" ht="16.2" customHeight="1">
      <c r="A73" s="1011"/>
      <c r="B73" s="947"/>
      <c r="C73" s="947"/>
      <c r="D73" s="947"/>
      <c r="E73" s="947"/>
      <c r="F73" s="948"/>
      <c r="G73" s="1026"/>
      <c r="H73" s="1005"/>
      <c r="I73" s="1005"/>
      <c r="J73" s="1005"/>
      <c r="K73" s="1005"/>
      <c r="L73" s="1005"/>
      <c r="M73" s="1005"/>
      <c r="N73" s="1005"/>
      <c r="O73" s="1005"/>
      <c r="P73" s="1005"/>
      <c r="Q73" s="1005"/>
      <c r="R73" s="1005"/>
      <c r="S73" s="1005"/>
      <c r="T73" s="1005"/>
      <c r="U73" s="1005"/>
      <c r="V73" s="1006"/>
    </row>
    <row r="74" spans="1:22" ht="16.2" customHeight="1">
      <c r="A74" s="1011"/>
      <c r="B74" s="947"/>
      <c r="C74" s="947"/>
      <c r="D74" s="947"/>
      <c r="E74" s="947"/>
      <c r="F74" s="948"/>
      <c r="G74" s="1026"/>
      <c r="H74" s="1005"/>
      <c r="I74" s="1005"/>
      <c r="J74" s="1005"/>
      <c r="K74" s="1005"/>
      <c r="L74" s="1005"/>
      <c r="M74" s="1005"/>
      <c r="N74" s="1005"/>
      <c r="O74" s="1005"/>
      <c r="P74" s="1005"/>
      <c r="Q74" s="1005"/>
      <c r="R74" s="1005"/>
      <c r="S74" s="1005"/>
      <c r="T74" s="1005"/>
      <c r="U74" s="1005"/>
      <c r="V74" s="1006"/>
    </row>
    <row r="75" spans="1:22" ht="16.2" customHeight="1" thickBot="1">
      <c r="A75" s="1012"/>
      <c r="B75" s="950"/>
      <c r="C75" s="950"/>
      <c r="D75" s="950"/>
      <c r="E75" s="950"/>
      <c r="F75" s="951"/>
      <c r="G75" s="1027"/>
      <c r="H75" s="1028"/>
      <c r="I75" s="1028"/>
      <c r="J75" s="1028"/>
      <c r="K75" s="1028"/>
      <c r="L75" s="1028"/>
      <c r="M75" s="1028"/>
      <c r="N75" s="1028"/>
      <c r="O75" s="1028"/>
      <c r="P75" s="1028"/>
      <c r="Q75" s="1028"/>
      <c r="R75" s="1028"/>
      <c r="S75" s="1028"/>
      <c r="T75" s="1028"/>
      <c r="U75" s="1028"/>
      <c r="V75" s="1029"/>
    </row>
    <row r="76" spans="1:22" ht="10.199999999999999" customHeight="1">
      <c r="A76" s="972" t="s">
        <v>25</v>
      </c>
      <c r="B76" s="973"/>
      <c r="C76" s="973"/>
      <c r="D76" s="973"/>
      <c r="E76" s="973"/>
      <c r="F76" s="974"/>
      <c r="G76" s="975"/>
      <c r="H76" s="976"/>
      <c r="I76" s="976"/>
      <c r="J76" s="976"/>
      <c r="K76" s="976"/>
      <c r="L76" s="976"/>
      <c r="M76" s="976"/>
      <c r="N76" s="976"/>
      <c r="O76" s="976"/>
      <c r="P76" s="976"/>
      <c r="Q76" s="976"/>
      <c r="R76" s="976"/>
      <c r="S76" s="976"/>
      <c r="T76" s="976"/>
      <c r="U76" s="976"/>
      <c r="V76" s="977"/>
    </row>
    <row r="77" spans="1:22" ht="10.199999999999999" customHeight="1">
      <c r="A77" s="946"/>
      <c r="B77" s="947"/>
      <c r="C77" s="947"/>
      <c r="D77" s="947"/>
      <c r="E77" s="947"/>
      <c r="F77" s="948"/>
      <c r="G77" s="978"/>
      <c r="H77" s="979"/>
      <c r="I77" s="979"/>
      <c r="J77" s="979"/>
      <c r="K77" s="979"/>
      <c r="L77" s="979"/>
      <c r="M77" s="979"/>
      <c r="N77" s="979"/>
      <c r="O77" s="979"/>
      <c r="P77" s="979"/>
      <c r="Q77" s="979"/>
      <c r="R77" s="979"/>
      <c r="S77" s="979"/>
      <c r="T77" s="979"/>
      <c r="U77" s="979"/>
      <c r="V77" s="980"/>
    </row>
    <row r="78" spans="1:22" ht="10.199999999999999" customHeight="1" thickBot="1">
      <c r="A78" s="949"/>
      <c r="B78" s="950"/>
      <c r="C78" s="950"/>
      <c r="D78" s="950"/>
      <c r="E78" s="950"/>
      <c r="F78" s="951"/>
      <c r="G78" s="981"/>
      <c r="H78" s="982"/>
      <c r="I78" s="982"/>
      <c r="J78" s="982"/>
      <c r="K78" s="982"/>
      <c r="L78" s="982"/>
      <c r="M78" s="982"/>
      <c r="N78" s="982"/>
      <c r="O78" s="982"/>
      <c r="P78" s="982"/>
      <c r="Q78" s="982"/>
      <c r="R78" s="982"/>
      <c r="S78" s="982"/>
      <c r="T78" s="982"/>
      <c r="U78" s="982"/>
      <c r="V78" s="983"/>
    </row>
    <row r="79" spans="1:22" ht="10.199999999999999" customHeight="1">
      <c r="A79" s="984"/>
      <c r="B79" s="984"/>
      <c r="C79" s="984"/>
      <c r="D79" s="984"/>
      <c r="E79" s="984"/>
      <c r="F79" s="984"/>
      <c r="G79" s="984"/>
      <c r="H79" s="984"/>
      <c r="I79" s="984"/>
      <c r="J79" s="984"/>
      <c r="K79" s="984"/>
      <c r="L79" s="984"/>
      <c r="M79" s="984"/>
      <c r="N79" s="984"/>
      <c r="O79" s="984"/>
      <c r="P79" s="984"/>
      <c r="Q79" s="984"/>
      <c r="R79" s="984"/>
      <c r="S79" s="984"/>
      <c r="T79" s="984"/>
      <c r="U79" s="984"/>
      <c r="V79" s="984"/>
    </row>
    <row r="80" spans="1:22" ht="10.199999999999999" customHeight="1">
      <c r="A80" s="984"/>
      <c r="B80" s="984"/>
      <c r="C80" s="984"/>
      <c r="D80" s="984"/>
      <c r="E80" s="984"/>
      <c r="F80" s="984"/>
      <c r="G80" s="984"/>
      <c r="H80" s="984"/>
      <c r="I80" s="984"/>
      <c r="J80" s="984"/>
      <c r="K80" s="984"/>
      <c r="L80" s="984"/>
      <c r="M80" s="984"/>
      <c r="N80" s="984"/>
      <c r="O80" s="984"/>
      <c r="P80" s="984"/>
      <c r="Q80" s="984"/>
      <c r="R80" s="984"/>
      <c r="S80" s="984"/>
      <c r="T80" s="984"/>
      <c r="U80" s="984"/>
      <c r="V80" s="984"/>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UsQsMmcOUcVaSQoa5UX+mKyMUOfDaK7ubkbWK0F7CaWpwHTovErFVzeOWDkuk/3tgs+lxh4XsMUvuQQO2SnTWw==" saltValue="iWMWQH8MTld7KviJ/XDtmw==" spinCount="100000" sheet="1" objects="1" scenarios="1" selectLockedCells="1" selectUn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3" t="s">
        <v>97</v>
      </c>
      <c r="M1" s="1044"/>
      <c r="N1" s="17" t="s">
        <v>98</v>
      </c>
      <c r="O1" s="17" t="s">
        <v>99</v>
      </c>
      <c r="Q1" s="1045" t="s">
        <v>100</v>
      </c>
      <c r="R1" s="1045"/>
      <c r="S1" s="1045"/>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41" t="s">
        <v>18</v>
      </c>
      <c r="B3" s="1042"/>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459</v>
      </c>
      <c r="C4" s="26">
        <f>IF(SUMIF('例　③支出明細書'!B:B,$B4,'例　③支出明細書'!H:H)=0,"",SUMIF('例　③支出明細書'!B:B,$B4,'例　③支出明細書'!H:H))</f>
        <v>45899</v>
      </c>
      <c r="D4" s="27">
        <f>IF(SUMIF('例　③支出明細書'!B:B,$B4,'例　③支出明細書'!I:I)=0,"",SUMIF('例　③支出明細書'!B:B,$B4,'例　③支出明細書'!I:I))</f>
        <v>45899</v>
      </c>
      <c r="E4" s="186" t="str">
        <f>IF(SUMIF('例　③支出明細書'!B:B,$B4,'例　③支出明細書'!J:J)=0,"",SUMIF('例　③支出明細書'!B:B,$B4,'例　③支出明細書'!J:J))</f>
        <v/>
      </c>
      <c r="G4" s="28" t="s">
        <v>459</v>
      </c>
      <c r="H4" s="28" t="s">
        <v>459</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IF(SUMIF('例　③支出明細書'!B:B,$B5,'例　③支出明細書'!H:H)=0,"",SUMIF('例　③支出明細書'!B:B,$B5,'例　③支出明細書'!H:H))</f>
        <v/>
      </c>
      <c r="D5" s="31" t="str">
        <f>IF(SUMIF('例　③支出明細書'!B:B,$B5,'例　③支出明細書'!I:I)=0,"",SUMIF('例　③支出明細書'!B:B,$B5,'例　③支出明細書'!I:I))</f>
        <v/>
      </c>
      <c r="E5" s="187" t="str">
        <f>IF(SUMIF('例　③支出明細書'!B:B,$B5,'例　③支出明細書'!J:J)=0,"",SUMIF('例　③支出明細書'!B:B,$B5,'例　③支出明細書'!J:J))</f>
        <v/>
      </c>
      <c r="G5" s="28" t="s">
        <v>460</v>
      </c>
      <c r="H5" s="28" t="s">
        <v>460</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460</v>
      </c>
      <c r="C6" s="30">
        <f>IF(SUMIF('例　③支出明細書'!B:B,$B6,'例　③支出明細書'!H:H)=0,"",SUMIF('例　③支出明細書'!B:B,$B6,'例　③支出明細書'!H:H))</f>
        <v>54900</v>
      </c>
      <c r="D6" s="31">
        <f>IF(SUMIF('例　③支出明細書'!B:B,$B6,'例　③支出明細書'!I:I)=0,"",SUMIF('例　③支出明細書'!B:B,$B6,'例　③支出明細書'!I:I))</f>
        <v>54900</v>
      </c>
      <c r="E6" s="187" t="str">
        <f>IF(SUMIF('例　③支出明細書'!B:B,$B6,'例　③支出明細書'!J:J)=0,"",SUMIF('例　③支出明細書'!B:B,$B6,'例　③支出明細書'!J:J))</f>
        <v/>
      </c>
      <c r="G6" s="28" t="s">
        <v>461</v>
      </c>
      <c r="H6" s="28" t="s">
        <v>461</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IF(SUMIF('例　③支出明細書'!B:B,$B7,'例　③支出明細書'!H:H)=0,"",SUMIF('例　③支出明細書'!B:B,$B7,'例　③支出明細書'!H:H))</f>
        <v/>
      </c>
      <c r="D7" s="31" t="str">
        <f>IF(SUMIF('例　③支出明細書'!B:B,$B7,'例　③支出明細書'!I:I)=0,"",SUMIF('例　③支出明細書'!B:B,$B7,'例　③支出明細書'!I:I))</f>
        <v/>
      </c>
      <c r="E7" s="187" t="str">
        <f>IF(SUMIF('例　③支出明細書'!B:B,$B7,'例　③支出明細書'!J:J)=0,"",SUMIF('例　③支出明細書'!B:B,$B7,'例　③支出明細書'!J:J))</f>
        <v/>
      </c>
      <c r="G7" s="28" t="s">
        <v>462</v>
      </c>
      <c r="H7" s="28" t="s">
        <v>462</v>
      </c>
      <c r="I7" s="28" t="s">
        <v>60</v>
      </c>
      <c r="K7" s="18" t="s">
        <v>121</v>
      </c>
      <c r="L7" s="18" t="s">
        <v>122</v>
      </c>
      <c r="M7" s="18" t="s">
        <v>123</v>
      </c>
      <c r="N7" s="18">
        <v>11</v>
      </c>
      <c r="O7" s="18" t="str">
        <f t="array" ref="O7">_xlfn.IFS(N7&gt;=16,"A",N7&gt;=12,"B",N7&gt;=10,"C",N7&gt;=6,"D",N7&lt;=5,"E")</f>
        <v>C</v>
      </c>
    </row>
    <row r="8" spans="1:19">
      <c r="A8" s="24">
        <v>5</v>
      </c>
      <c r="B8" s="29" t="s">
        <v>461</v>
      </c>
      <c r="C8" s="30">
        <f>IF(SUMIF('例　③支出明細書'!B:B,$B8,'例　③支出明細書'!H:H)=0,"",SUMIF('例　③支出明細書'!B:B,$B8,'例　③支出明細書'!H:H))</f>
        <v>550</v>
      </c>
      <c r="D8" s="31">
        <f>IF(SUMIF('例　③支出明細書'!B:B,$B8,'例　③支出明細書'!I:I)=0,"",SUMIF('例　③支出明細書'!B:B,$B8,'例　③支出明細書'!I:I))</f>
        <v>550</v>
      </c>
      <c r="E8" s="187" t="str">
        <f>IF(SUMIF('例　③支出明細書'!B:B,$B8,'例　③支出明細書'!J:J)=0,"",SUMIF('例　③支出明細書'!B:B,$B8,'例　③支出明細書'!J:J))</f>
        <v/>
      </c>
      <c r="G8" s="28" t="s">
        <v>463</v>
      </c>
      <c r="H8" s="28" t="s">
        <v>463</v>
      </c>
      <c r="I8" s="28" t="s">
        <v>263</v>
      </c>
      <c r="K8" s="18" t="s">
        <v>124</v>
      </c>
      <c r="L8" s="18" t="s">
        <v>125</v>
      </c>
      <c r="M8" s="18" t="s">
        <v>126</v>
      </c>
      <c r="N8" s="18">
        <v>11</v>
      </c>
      <c r="O8" s="18" t="str">
        <f t="array" ref="O8">_xlfn.IFS(N8&gt;=16,"A",N8&gt;=12,"B",N8&gt;=10,"C",N8&gt;=6,"D",N8&lt;=5,"E")</f>
        <v>C</v>
      </c>
    </row>
    <row r="9" spans="1:19">
      <c r="A9" s="24">
        <v>6</v>
      </c>
      <c r="B9" s="29" t="s">
        <v>51</v>
      </c>
      <c r="C9" s="30" t="str">
        <f>IF(SUMIF('例　③支出明細書'!B:B,$B9,'例　③支出明細書'!H:H)=0,"",SUMIF('例　③支出明細書'!B:B,$B9,'例　③支出明細書'!H:H))</f>
        <v/>
      </c>
      <c r="D9" s="31" t="str">
        <f>IF(SUMIF('例　③支出明細書'!B:B,$B9,'例　③支出明細書'!I:I)=0,"",SUMIF('例　③支出明細書'!B:B,$B9,'例　③支出明細書'!I:I))</f>
        <v/>
      </c>
      <c r="E9" s="187" t="str">
        <f>IF(SUMIF('例　③支出明細書'!B:B,$B9,'例　③支出明細書'!J:J)=0,"",SUMIF('例　③支出明細書'!B:B,$B9,'例　③支出明細書'!J:J))</f>
        <v/>
      </c>
      <c r="G9" s="28" t="s">
        <v>464</v>
      </c>
      <c r="H9" s="28" t="s">
        <v>464</v>
      </c>
      <c r="I9" s="28" t="s">
        <v>95</v>
      </c>
      <c r="K9" s="18" t="s">
        <v>127</v>
      </c>
      <c r="L9" s="18" t="s">
        <v>128</v>
      </c>
      <c r="M9" s="18" t="s">
        <v>129</v>
      </c>
      <c r="N9" s="18">
        <v>13</v>
      </c>
      <c r="O9" s="18" t="str">
        <f t="array" ref="O9">_xlfn.IFS(N9&gt;=16,"A",N9&gt;=12,"B",N9&gt;=10,"C",N9&gt;=6,"D",N9&lt;=5,"E")</f>
        <v>B</v>
      </c>
    </row>
    <row r="10" spans="1:19">
      <c r="A10" s="24">
        <v>7</v>
      </c>
      <c r="B10" s="29" t="s">
        <v>462</v>
      </c>
      <c r="C10" s="30">
        <f>IF(SUMIF('例　③支出明細書'!B:B,$B10,'例　③支出明細書'!H:H)=0,"",SUMIF('例　③支出明細書'!B:B,$B10,'例　③支出明細書'!H:H))</f>
        <v>14220</v>
      </c>
      <c r="D10" s="31">
        <f>IF(SUMIF('例　③支出明細書'!B:B,$B10,'例　③支出明細書'!I:I)=0,"",SUMIF('例　③支出明細書'!B:B,$B10,'例　③支出明細書'!I:I))</f>
        <v>14220</v>
      </c>
      <c r="E10" s="187" t="str">
        <f>IF(SUMIF('例　③支出明細書'!B:B,$B10,'例　③支出明細書'!J:J)=0,"",SUMIF('例　③支出明細書'!B:B,$B10,'例　③支出明細書'!J:J))</f>
        <v/>
      </c>
      <c r="G10" s="28" t="s">
        <v>465</v>
      </c>
      <c r="H10" s="28" t="s">
        <v>465</v>
      </c>
      <c r="I10" s="28" t="s">
        <v>52</v>
      </c>
      <c r="K10" s="18" t="s">
        <v>130</v>
      </c>
      <c r="L10" s="18" t="s">
        <v>131</v>
      </c>
      <c r="M10" s="18" t="s">
        <v>132</v>
      </c>
      <c r="N10" s="18">
        <v>12</v>
      </c>
      <c r="O10" s="18" t="str">
        <f t="array" ref="O10">_xlfn.IFS(N10&gt;=16,"A",N10&gt;=12,"B",N10&gt;=10,"C",N10&gt;=6,"D",N10&lt;=5,"E")</f>
        <v>B</v>
      </c>
    </row>
    <row r="11" spans="1:19">
      <c r="A11" s="24">
        <v>8</v>
      </c>
      <c r="B11" s="29" t="s">
        <v>60</v>
      </c>
      <c r="C11" s="30" t="str">
        <f>IF(SUMIF('例　③支出明細書'!B:B,$B11,'例　③支出明細書'!H:H)=0,"",SUMIF('例　③支出明細書'!B:B,$B11,'例　③支出明細書'!H:H))</f>
        <v/>
      </c>
      <c r="D11" s="31" t="str">
        <f>IF(SUMIF('例　③支出明細書'!B:B,$B11,'例　③支出明細書'!I:I)=0,"",SUMIF('例　③支出明細書'!B:B,$B11,'例　③支出明細書'!I:I))</f>
        <v/>
      </c>
      <c r="E11" s="187" t="str">
        <f>IF(SUMIF('例　③支出明細書'!B:B,$B11,'例　③支出明細書'!J:J)=0,"",SUMIF('例　③支出明細書'!B:B,$B11,'例　③支出明細書'!J:J))</f>
        <v/>
      </c>
      <c r="G11" s="28" t="s">
        <v>13</v>
      </c>
      <c r="H11" s="28" t="s">
        <v>13</v>
      </c>
      <c r="I11" s="28" t="s">
        <v>473</v>
      </c>
      <c r="K11" s="18" t="s">
        <v>133</v>
      </c>
      <c r="L11" s="18" t="s">
        <v>134</v>
      </c>
      <c r="M11" s="18" t="s">
        <v>135</v>
      </c>
      <c r="N11" s="18">
        <v>11</v>
      </c>
      <c r="O11" s="18" t="str">
        <f t="array" ref="O11">_xlfn.IFS(N11&gt;=16,"A",N11&gt;=12,"B",N11&gt;=10,"C",N11&gt;=6,"D",N11&lt;=5,"E")</f>
        <v>C</v>
      </c>
    </row>
    <row r="12" spans="1:19">
      <c r="A12" s="24">
        <v>9</v>
      </c>
      <c r="B12" s="29" t="s">
        <v>463</v>
      </c>
      <c r="C12" s="30" t="str">
        <f>IF(SUMIF('例　③支出明細書'!B:B,$B12,'例　③支出明細書'!H:H)=0,"",SUMIF('例　③支出明細書'!B:B,$B12,'例　③支出明細書'!H:H))</f>
        <v/>
      </c>
      <c r="D12" s="31" t="str">
        <f>IF(SUMIF('例　③支出明細書'!B:B,$B12,'例　③支出明細書'!I:I)=0,"",SUMIF('例　③支出明細書'!B:B,$B12,'例　③支出明細書'!I:I))</f>
        <v/>
      </c>
      <c r="E12" s="187" t="str">
        <f>IF(SUMIF('例　③支出明細書'!B:B,$B12,'例　③支出明細書'!J:J)=0,"",SUMIF('例　③支出明細書'!B:B,$B12,'例　③支出明細書'!J:J))</f>
        <v/>
      </c>
      <c r="G12" s="28" t="s">
        <v>466</v>
      </c>
      <c r="H12" s="28" t="s">
        <v>466</v>
      </c>
      <c r="I12" s="28" t="s">
        <v>53</v>
      </c>
      <c r="K12" s="18" t="s">
        <v>136</v>
      </c>
      <c r="L12" s="18" t="s">
        <v>137</v>
      </c>
      <c r="M12" s="18" t="s">
        <v>138</v>
      </c>
      <c r="N12" s="18">
        <v>16</v>
      </c>
      <c r="O12" s="18" t="str">
        <f t="array" ref="O12">_xlfn.IFS(N12&gt;=16,"A",N12&gt;=12,"B",N12&gt;=10,"C",N12&gt;=6,"D",N12&lt;=5,"E")</f>
        <v>A</v>
      </c>
    </row>
    <row r="13" spans="1:19">
      <c r="A13" s="24">
        <v>10</v>
      </c>
      <c r="B13" s="29" t="s">
        <v>262</v>
      </c>
      <c r="C13" s="30" t="str">
        <f>IF(SUMIF('例　③支出明細書'!B:B,$B13,'例　③支出明細書'!H:H)=0,"",SUMIF('例　③支出明細書'!B:B,$B13,'例　③支出明細書'!H:H))</f>
        <v/>
      </c>
      <c r="D13" s="31" t="str">
        <f>IF(SUMIF('例　③支出明細書'!B:B,$B13,'例　③支出明細書'!I:I)=0,"",SUMIF('例　③支出明細書'!B:B,$B13,'例　③支出明細書'!I:I))</f>
        <v/>
      </c>
      <c r="E13" s="187" t="str">
        <f>IF(SUMIF('例　③支出明細書'!B:B,$B13,'例　③支出明細書'!J:J)=0,"",SUMIF('例　③支出明細書'!B:B,$B13,'例　③支出明細書'!J:J))</f>
        <v/>
      </c>
      <c r="G13" s="28" t="s">
        <v>467</v>
      </c>
      <c r="H13" s="28" t="s">
        <v>467</v>
      </c>
      <c r="I13" s="28" t="s">
        <v>253</v>
      </c>
      <c r="K13" s="18" t="s">
        <v>139</v>
      </c>
      <c r="L13" s="18" t="s">
        <v>140</v>
      </c>
      <c r="M13" s="18" t="s">
        <v>141</v>
      </c>
      <c r="N13" s="18">
        <v>16</v>
      </c>
      <c r="O13" s="18" t="str">
        <f t="array" ref="O13">_xlfn.IFS(N13&gt;=16,"A",N13&gt;=12,"B",N13&gt;=10,"C",N13&gt;=6,"D",N13&lt;=5,"E")</f>
        <v>A</v>
      </c>
    </row>
    <row r="14" spans="1:19">
      <c r="A14" s="24">
        <v>11</v>
      </c>
      <c r="B14" s="29" t="s">
        <v>464</v>
      </c>
      <c r="C14" s="30">
        <f>IF(SUMIF('例　③支出明細書'!B:B,$B14,'例　③支出明細書'!H:H)=0,"",SUMIF('例　③支出明細書'!B:B,$B14,'例　③支出明細書'!H:H))</f>
        <v>22000</v>
      </c>
      <c r="D14" s="31">
        <f>IF(SUMIF('例　③支出明細書'!B:B,$B14,'例　③支出明細書'!I:I)=0,"",SUMIF('例　③支出明細書'!B:B,$B14,'例　③支出明細書'!I:I))</f>
        <v>22000</v>
      </c>
      <c r="E14" s="187" t="str">
        <f>IF(SUMIF('例　③支出明細書'!B:B,$B14,'例　③支出明細書'!J:J)=0,"",SUMIF('例　③支出明細書'!B:B,$B14,'例　③支出明細書'!J:J))</f>
        <v/>
      </c>
      <c r="G14" s="28" t="s">
        <v>12</v>
      </c>
      <c r="H14" s="28" t="s">
        <v>12</v>
      </c>
      <c r="I14" s="28" t="s">
        <v>474</v>
      </c>
      <c r="K14" s="18" t="s">
        <v>142</v>
      </c>
      <c r="L14" s="18" t="s">
        <v>143</v>
      </c>
      <c r="M14" s="18" t="s">
        <v>144</v>
      </c>
      <c r="N14" s="18">
        <v>17</v>
      </c>
      <c r="O14" s="18" t="str">
        <f t="array" ref="O14">_xlfn.IFS(N14&gt;=16,"A",N14&gt;=12,"B",N14&gt;=10,"C",N14&gt;=6,"D",N14&lt;=5,"E")</f>
        <v>A</v>
      </c>
    </row>
    <row r="15" spans="1:19">
      <c r="A15" s="24">
        <v>12</v>
      </c>
      <c r="B15" s="29" t="s">
        <v>95</v>
      </c>
      <c r="C15" s="30" t="str">
        <f>IF(SUMIF('例　③支出明細書'!B:B,$B15,'例　③支出明細書'!H:H)=0,"",SUMIF('例　③支出明細書'!B:B,$B15,'例　③支出明細書'!H:H))</f>
        <v/>
      </c>
      <c r="D15" s="31" t="str">
        <f>IF(SUMIF('例　③支出明細書'!B:B,$B15,'例　③支出明細書'!I:I)=0,"",SUMIF('例　③支出明細書'!B:B,$B15,'例　③支出明細書'!I:I))</f>
        <v/>
      </c>
      <c r="E15" s="187" t="str">
        <f>IF(SUMIF('例　③支出明細書'!B:B,$B15,'例　③支出明細書'!J:J)=0,"",SUMIF('例　③支出明細書'!B:B,$B15,'例　③支出明細書'!J:J))</f>
        <v/>
      </c>
      <c r="G15" s="28" t="s">
        <v>468</v>
      </c>
      <c r="H15" s="28" t="s">
        <v>468</v>
      </c>
      <c r="I15" s="28" t="s">
        <v>54</v>
      </c>
      <c r="K15" s="18" t="s">
        <v>145</v>
      </c>
      <c r="L15" s="18" t="s">
        <v>146</v>
      </c>
      <c r="M15" s="18" t="s">
        <v>147</v>
      </c>
      <c r="N15" s="18">
        <v>14</v>
      </c>
      <c r="O15" s="18" t="str">
        <f t="array" ref="O15">_xlfn.IFS(N15&gt;=16,"A",N15&gt;=12,"B",N15&gt;=10,"C",N15&gt;=6,"D",N15&lt;=5,"E")</f>
        <v>B</v>
      </c>
    </row>
    <row r="16" spans="1:19">
      <c r="A16" s="24">
        <v>13</v>
      </c>
      <c r="B16" s="29" t="s">
        <v>465</v>
      </c>
      <c r="C16" s="30">
        <f>IF(SUMIF('例　③支出明細書'!B:B,$B16,'例　③支出明細書'!H:H)=0,"",SUMIF('例　③支出明細書'!B:B,$B16,'例　③支出明細書'!H:H))</f>
        <v>97800</v>
      </c>
      <c r="D16" s="31">
        <f>IF(SUMIF('例　③支出明細書'!B:B,$B16,'例　③支出明細書'!I:I)=0,"",SUMIF('例　③支出明細書'!B:B,$B16,'例　③支出明細書'!I:I))</f>
        <v>97800</v>
      </c>
      <c r="E16" s="187" t="str">
        <f>IF(SUMIF('例　③支出明細書'!B:B,$B16,'例　③支出明細書'!J:J)=0,"",SUMIF('例　③支出明細書'!B:B,$B16,'例　③支出明細書'!J:J))</f>
        <v/>
      </c>
      <c r="G16" s="28" t="s">
        <v>469</v>
      </c>
      <c r="H16" s="28" t="s">
        <v>471</v>
      </c>
      <c r="I16" s="28" t="s">
        <v>58</v>
      </c>
      <c r="K16" s="18" t="s">
        <v>148</v>
      </c>
      <c r="L16" s="18" t="s">
        <v>149</v>
      </c>
      <c r="M16" s="18" t="s">
        <v>150</v>
      </c>
      <c r="N16" s="18">
        <v>9</v>
      </c>
      <c r="O16" s="18" t="str">
        <f t="array" ref="O16">_xlfn.IFS(N16&gt;=16,"A",N16&gt;=12,"B",N16&gt;=10,"C",N16&gt;=6,"D",N16&lt;=5,"E")</f>
        <v>D</v>
      </c>
    </row>
    <row r="17" spans="1:15">
      <c r="A17" s="24">
        <v>14</v>
      </c>
      <c r="B17" s="29" t="s">
        <v>52</v>
      </c>
      <c r="C17" s="30" t="str">
        <f>IF(SUMIF('例　③支出明細書'!B:B,$B17,'例　③支出明細書'!H:H)=0,"",SUMIF('例　③支出明細書'!B:B,$B17,'例　③支出明細書'!H:H))</f>
        <v/>
      </c>
      <c r="D17" s="31" t="str">
        <f>IF(SUMIF('例　③支出明細書'!B:B,$B17,'例　③支出明細書'!I:I)=0,"",SUMIF('例　③支出明細書'!B:B,$B17,'例　③支出明細書'!I:I))</f>
        <v/>
      </c>
      <c r="E17" s="187" t="str">
        <f>IF(SUMIF('例　③支出明細書'!B:B,$B17,'例　③支出明細書'!J:J)=0,"",SUMIF('例　③支出明細書'!B:B,$B17,'例　③支出明細書'!J:J))</f>
        <v/>
      </c>
      <c r="G17" s="28" t="s">
        <v>336</v>
      </c>
      <c r="H17" s="28" t="s">
        <v>336</v>
      </c>
      <c r="I17" s="28" t="s">
        <v>59</v>
      </c>
      <c r="K17" s="18" t="s">
        <v>151</v>
      </c>
      <c r="L17" s="18" t="s">
        <v>152</v>
      </c>
      <c r="M17" s="18" t="s">
        <v>153</v>
      </c>
      <c r="N17" s="18">
        <v>12</v>
      </c>
      <c r="O17" s="18" t="str">
        <f t="array" ref="O17">_xlfn.IFS(N17&gt;=16,"A",N17&gt;=12,"B",N17&gt;=10,"C",N17&gt;=6,"D",N17&lt;=5,"E")</f>
        <v>B</v>
      </c>
    </row>
    <row r="18" spans="1:15">
      <c r="A18" s="24">
        <v>15</v>
      </c>
      <c r="B18" s="29" t="s">
        <v>13</v>
      </c>
      <c r="C18" s="30" t="str">
        <f>IF(SUMIF('例　③支出明細書'!B:B,$B18,'例　③支出明細書'!H:H)=0,"",SUMIF('例　③支出明細書'!B:B,$B18,'例　③支出明細書'!H:H))</f>
        <v/>
      </c>
      <c r="D18" s="31" t="str">
        <f>IF(SUMIF('例　③支出明細書'!B:B,$B18,'例　③支出明細書'!I:I)=0,"",SUMIF('例　③支出明細書'!B:B,$B18,'例　③支出明細書'!I:I))</f>
        <v/>
      </c>
      <c r="E18" s="187" t="str">
        <f>IF(SUMIF('例　③支出明細書'!B:B,$B18,'例　③支出明細書'!J:J)=0,"",SUMIF('例　③支出明細書'!B:B,$B18,'例　③支出明細書'!J:J))</f>
        <v/>
      </c>
      <c r="G18" s="28" t="s">
        <v>470</v>
      </c>
      <c r="H18" s="28" t="s">
        <v>470</v>
      </c>
      <c r="K18" s="18" t="s">
        <v>154</v>
      </c>
      <c r="L18" s="18" t="s">
        <v>155</v>
      </c>
      <c r="M18" s="18" t="s">
        <v>156</v>
      </c>
      <c r="N18" s="18">
        <v>12</v>
      </c>
      <c r="O18" s="18" t="str">
        <f t="array" ref="O18">_xlfn.IFS(N18&gt;=16,"A",N18&gt;=12,"B",N18&gt;=10,"C",N18&gt;=6,"D",N18&lt;=5,"E")</f>
        <v>B</v>
      </c>
    </row>
    <row r="19" spans="1:15">
      <c r="A19" s="24">
        <v>16</v>
      </c>
      <c r="B19" s="29" t="s">
        <v>466</v>
      </c>
      <c r="C19" s="30">
        <f>IF(SUMIF('例　③支出明細書'!B:B,$B19,'例　③支出明細書'!H:H)=0,"",SUMIF('例　③支出明細書'!B:B,$B19,'例　③支出明細書'!H:H))</f>
        <v>56000</v>
      </c>
      <c r="D19" s="31">
        <f>IF(SUMIF('例　③支出明細書'!B:B,$B19,'例　③支出明細書'!I:I)=0,"",SUMIF('例　③支出明細書'!B:B,$B19,'例　③支出明細書'!I:I))</f>
        <v>56000</v>
      </c>
      <c r="E19" s="187" t="str">
        <f>IF(SUMIF('例　③支出明細書'!B:B,$B19,'例　③支出明細書'!J:J)=0,"",SUMIF('例　③支出明細書'!B:B,$B19,'例　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IF(SUMIF('例　③支出明細書'!B:B,$B20,'例　③支出明細書'!H:H)=0,"",SUMIF('例　③支出明細書'!B:B,$B20,'例　③支出明細書'!H:H))</f>
        <v/>
      </c>
      <c r="D20" s="31" t="str">
        <f>IF(SUMIF('例　③支出明細書'!B:B,$B20,'例　③支出明細書'!I:I)=0,"",SUMIF('例　③支出明細書'!B:B,$B20,'例　③支出明細書'!I:I))</f>
        <v/>
      </c>
      <c r="E20" s="187" t="str">
        <f>IF(SUMIF('例　③支出明細書'!B:B,$B20,'例　③支出明細書'!J:J)=0,"",SUMIF('例　③支出明細書'!B:B,$B20,'例　③支出明細書'!J:J))</f>
        <v/>
      </c>
      <c r="I20" s="28"/>
      <c r="K20" s="18" t="s">
        <v>160</v>
      </c>
      <c r="L20" s="18" t="s">
        <v>161</v>
      </c>
      <c r="M20" s="18" t="s">
        <v>162</v>
      </c>
      <c r="N20" s="18">
        <v>10</v>
      </c>
      <c r="O20" s="18" t="str">
        <f t="array" ref="O20">_xlfn.IFS(N20&gt;=16,"A",N20&gt;=12,"B",N20&gt;=10,"C",N20&gt;=6,"D",N20&lt;=5,"E")</f>
        <v>C</v>
      </c>
    </row>
    <row r="21" spans="1:15">
      <c r="A21" s="24">
        <v>18</v>
      </c>
      <c r="B21" s="29" t="s">
        <v>467</v>
      </c>
      <c r="C21" s="30" t="str">
        <f>IF(SUMIF('例　③支出明細書'!B:B,$B21,'例　③支出明細書'!H:H)=0,"",SUMIF('例　③支出明細書'!B:B,$B21,'例　③支出明細書'!H:H))</f>
        <v/>
      </c>
      <c r="D21" s="31" t="str">
        <f>IF(SUMIF('例　③支出明細書'!B:B,$B21,'例　③支出明細書'!I:I)=0,"",SUMIF('例　③支出明細書'!B:B,$B21,'例　③支出明細書'!I:I))</f>
        <v/>
      </c>
      <c r="E21" s="187" t="str">
        <f>IF(SUMIF('例　③支出明細書'!B:B,$B21,'例　③支出明細書'!J:J)=0,"",SUMIF('例　③支出明細書'!B:B,$B21,'例　③支出明細書'!J:J))</f>
        <v/>
      </c>
      <c r="K21" s="18" t="s">
        <v>163</v>
      </c>
      <c r="L21" s="18" t="s">
        <v>164</v>
      </c>
      <c r="M21" s="18" t="s">
        <v>165</v>
      </c>
      <c r="N21" s="18">
        <v>8</v>
      </c>
      <c r="O21" s="18" t="str">
        <f t="array" ref="O21">_xlfn.IFS(N21&gt;=16,"A",N21&gt;=12,"B",N21&gt;=10,"C",N21&gt;=6,"D",N21&lt;=5,"E")</f>
        <v>D</v>
      </c>
    </row>
    <row r="22" spans="1:15">
      <c r="A22" s="24">
        <v>19</v>
      </c>
      <c r="B22" s="29" t="s">
        <v>254</v>
      </c>
      <c r="C22" s="30" t="str">
        <f>IF(SUMIF('例　③支出明細書'!B:B,$B22,'例　③支出明細書'!H:H)=0,"",SUMIF('例　③支出明細書'!B:B,$B22,'例　③支出明細書'!H:H))</f>
        <v/>
      </c>
      <c r="D22" s="31" t="str">
        <f>IF(SUMIF('例　③支出明細書'!B:B,$B22,'例　③支出明細書'!I:I)=0,"",SUMIF('例　③支出明細書'!B:B,$B22,'例　③支出明細書'!I:I))</f>
        <v/>
      </c>
      <c r="E22" s="187" t="str">
        <f>IF(SUMIF('例　③支出明細書'!B:B,$B22,'例　③支出明細書'!J:J)=0,"",SUMIF('例　③支出明細書'!B:B,$B22,'例　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IF(SUMIF('例　③支出明細書'!B:B,$B23,'例　③支出明細書'!H:H)=0,"",SUMIF('例　③支出明細書'!B:B,$B23,'例　③支出明細書'!H:H))</f>
        <v/>
      </c>
      <c r="D23" s="31" t="str">
        <f>IF(SUMIF('例　③支出明細書'!B:B,$B23,'例　③支出明細書'!I:I)=0,"",SUMIF('例　③支出明細書'!B:B,$B23,'例　③支出明細書'!I:I))</f>
        <v/>
      </c>
      <c r="E23" s="187" t="str">
        <f>IF(SUMIF('例　③支出明細書'!B:B,$B23,'例　③支出明細書'!J:J)=0,"",SUMIF('例　③支出明細書'!B:B,$B23,'例　③支出明細書'!J:J))</f>
        <v/>
      </c>
      <c r="H23" s="28"/>
      <c r="K23" s="18" t="s">
        <v>169</v>
      </c>
      <c r="L23" s="18" t="s">
        <v>170</v>
      </c>
      <c r="M23" s="18" t="s">
        <v>171</v>
      </c>
      <c r="N23" s="18">
        <v>13</v>
      </c>
      <c r="O23" s="18" t="str">
        <f t="array" ref="O23">_xlfn.IFS(N23&gt;=16,"A",N23&gt;=12,"B",N23&gt;=10,"C",N23&gt;=6,"D",N23&lt;=5,"E")</f>
        <v>B</v>
      </c>
    </row>
    <row r="24" spans="1:15">
      <c r="A24" s="24">
        <v>21</v>
      </c>
      <c r="B24" s="29" t="s">
        <v>468</v>
      </c>
      <c r="C24" s="30">
        <f>IF(SUMIF('例　③支出明細書'!B:B,$B24,'例　③支出明細書'!H:H)=0,"",SUMIF('例　③支出明細書'!B:B,$B24,'例　③支出明細書'!H:H))</f>
        <v>330</v>
      </c>
      <c r="D24" s="31">
        <f>IF(SUMIF('例　③支出明細書'!B:B,$B24,'例　③支出明細書'!I:I)=0,"",SUMIF('例　③支出明細書'!B:B,$B24,'例　③支出明細書'!I:I))</f>
        <v>330</v>
      </c>
      <c r="E24" s="187" t="str">
        <f>IF(SUMIF('例　③支出明細書'!B:B,$B24,'例　③支出明細書'!J:J)=0,"",SUMIF('例　③支出明細書'!B:B,$B24,'例　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IF(SUMIF('例　③支出明細書'!B:B,$B25,'例　③支出明細書'!H:H)=0,"",SUMIF('例　③支出明細書'!B:B,$B25,'例　③支出明細書'!H:H))</f>
        <v/>
      </c>
      <c r="D25" s="31" t="str">
        <f>IF(SUMIF('例　③支出明細書'!B:B,$B25,'例　③支出明細書'!I:I)=0,"",SUMIF('例　③支出明細書'!B:B,$B25,'例　③支出明細書'!I:I))</f>
        <v/>
      </c>
      <c r="E25" s="187" t="str">
        <f>IF(SUMIF('例　③支出明細書'!B:B,$B25,'例　③支出明細書'!J:J)=0,"",SUMIF('例　③支出明細書'!B:B,$B25,'例　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469</v>
      </c>
      <c r="C26" s="30" t="str">
        <f>IF(SUMIF('例　③支出明細書'!B:B,$B26,'例　③支出明細書'!H:H)=0,"",SUMIF('例　③支出明細書'!B:B,$B26,'例　③支出明細書'!H:H))</f>
        <v/>
      </c>
      <c r="D26" s="31" t="str">
        <f>IF(SUMIF('例　③支出明細書'!B:B,$B26,'例　③支出明細書'!I:I)=0,"",SUMIF('例　③支出明細書'!B:B,$B26,'例　③支出明細書'!I:I))</f>
        <v/>
      </c>
      <c r="E26" s="187" t="str">
        <f>IF(SUMIF('例　③支出明細書'!B:B,$B26,'例　③支出明細書'!J:J)=0,"",SUMIF('例　③支出明細書'!B:B,$B26,'例　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IF(SUMIF('例　③支出明細書'!B:B,$B27,'例　③支出明細書'!H:H)=0,"",SUMIF('例　③支出明細書'!B:B,$B27,'例　③支出明細書'!H:H))</f>
        <v/>
      </c>
      <c r="D27" s="31" t="str">
        <f>IF(SUMIF('例　③支出明細書'!B:B,$B27,'例　③支出明細書'!I:I)=0,"",SUMIF('例　③支出明細書'!B:B,$B27,'例　③支出明細書'!I:I))</f>
        <v/>
      </c>
      <c r="E27" s="187" t="str">
        <f>IF(SUMIF('例　③支出明細書'!B:B,$B27,'例　③支出明細書'!J:J)=0,"",SUMIF('例　③支出明細書'!B:B,$B27,'例　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336</v>
      </c>
      <c r="C28" s="30">
        <f>IF(SUMIF('例　③支出明細書'!B:B,$B28,'例　③支出明細書'!H:H)=0,"",SUMIF('例　③支出明細書'!B:B,$B28,'例　③支出明細書'!H:H))</f>
        <v>19570</v>
      </c>
      <c r="D28" s="31">
        <f>IF(SUMIF('例　③支出明細書'!B:B,$B28,'例　③支出明細書'!I:I)=0,"",SUMIF('例　③支出明細書'!B:B,$B28,'例　③支出明細書'!I:I))</f>
        <v>19570</v>
      </c>
      <c r="E28" s="187" t="str">
        <f>IF(SUMIF('例　③支出明細書'!B:B,$B28,'例　③支出明細書'!J:J)=0,"",SUMIF('例　③支出明細書'!B:B,$B28,'例　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IF(SUMIF('例　③支出明細書'!B:B,$B29,'例　③支出明細書'!H:H)=0,"",SUMIF('例　③支出明細書'!B:B,$B29,'例　③支出明細書'!H:H))</f>
        <v/>
      </c>
      <c r="D29" s="31" t="str">
        <f>IF(SUMIF('例　③支出明細書'!B:B,$B29,'例　③支出明細書'!I:I)=0,"",SUMIF('例　③支出明細書'!B:B,$B29,'例　③支出明細書'!I:I))</f>
        <v/>
      </c>
      <c r="E29" s="187" t="str">
        <f>IF(SUMIF('例　③支出明細書'!B:B,$B29,'例　③支出明細書'!J:J)=0,"",SUMIF('例　③支出明細書'!B:B,$B29,'例　③支出明細書'!J:J))</f>
        <v/>
      </c>
      <c r="G29" s="28"/>
      <c r="H29" s="28"/>
      <c r="I29" s="28"/>
      <c r="K29" s="18" t="s">
        <v>187</v>
      </c>
      <c r="L29" s="18" t="s">
        <v>188</v>
      </c>
      <c r="M29" s="18" t="s">
        <v>189</v>
      </c>
      <c r="N29" s="18">
        <v>15</v>
      </c>
      <c r="O29" s="18" t="str">
        <f t="array" ref="O29">_xlfn.IFS(N29&gt;=16,"A",N29&gt;=12,"B",N29&gt;=10,"C",N29&gt;=6,"D",N29&lt;=5,"E")</f>
        <v>B</v>
      </c>
    </row>
    <row r="30" spans="1:15" ht="15.6" thickBot="1">
      <c r="A30" s="50">
        <v>27</v>
      </c>
      <c r="B30" s="32" t="s">
        <v>470</v>
      </c>
      <c r="C30" s="33" t="str">
        <f>IF(SUMIF('例　③支出明細書'!B:B,$B30,'例　③支出明細書'!H:H)=0,"",SUMIF('例　③支出明細書'!B:B,$B30,'例　③支出明細書'!H:H))</f>
        <v/>
      </c>
      <c r="D30" s="34" t="str">
        <f>IF(SUMIF('例　③支出明細書'!B:B,$B30,'例　③支出明細書'!I:I)=0,"",SUMIF('例　③支出明細書'!B:B,$B30,'例　③支出明細書'!I:I))</f>
        <v/>
      </c>
      <c r="E30" s="188" t="str">
        <f>IF(SUMIF('例　③支出明細書'!B:B,$B30,'例　③支出明細書'!J:J)=0,"",SUMIF('例　③支出明細書'!B:B,$B30,'例　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f>IF(SUM(C4:C30)=0,"",SUM(C4:C30))</f>
        <v>311269</v>
      </c>
      <c r="D31" s="38">
        <f>IF(SUM(D4:D30)=0,"",SUM(D4:D30))</f>
        <v>311269</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FF0000"/>
    <pageSetUpPr fitToPage="1"/>
  </sheetPr>
  <dimension ref="A1:CT78"/>
  <sheetViews>
    <sheetView showGridLines="0" zoomScale="80" zoomScaleNormal="80" zoomScaleSheetLayoutView="90" workbookViewId="0">
      <selection activeCell="AH3" sqref="AH3:AJ4"/>
    </sheetView>
  </sheetViews>
  <sheetFormatPr defaultColWidth="9" defaultRowHeight="15"/>
  <cols>
    <col min="1" max="1" width="3.88671875" style="3" customWidth="1"/>
    <col min="2" max="2" width="11.6640625" style="3" customWidth="1"/>
    <col min="3" max="3" width="3.88671875" style="3" customWidth="1"/>
    <col min="4" max="24" width="3.88671875" style="52" customWidth="1"/>
    <col min="25" max="30" width="3.88671875" style="3" customWidth="1"/>
    <col min="31" max="31" width="3.77734375" style="3" customWidth="1"/>
    <col min="32" max="33" width="7.77734375" style="3" customWidth="1"/>
    <col min="34" max="34" width="7.77734375" style="53" customWidth="1"/>
    <col min="35" max="56" width="7.77734375" style="3" customWidth="1"/>
    <col min="57" max="72" width="7.21875" style="3" customWidth="1"/>
    <col min="73" max="16384" width="9" style="3"/>
  </cols>
  <sheetData>
    <row r="1" spans="1:69" ht="19.95" customHeight="1">
      <c r="A1" s="244" t="s">
        <v>444</v>
      </c>
      <c r="B1" s="244"/>
      <c r="C1" s="2"/>
      <c r="J1" s="243"/>
      <c r="K1" s="243"/>
      <c r="L1" s="559" t="s">
        <v>411</v>
      </c>
      <c r="M1" s="559"/>
      <c r="N1" s="559"/>
      <c r="O1" s="559"/>
      <c r="P1" s="559"/>
      <c r="Q1" s="559"/>
      <c r="R1" s="253"/>
      <c r="S1" s="254" t="s">
        <v>439</v>
      </c>
      <c r="T1" s="253"/>
      <c r="U1" s="253"/>
      <c r="V1" s="253"/>
      <c r="W1" s="253"/>
      <c r="Y1" s="255"/>
      <c r="AF1" s="161" t="s">
        <v>414</v>
      </c>
      <c r="AH1" s="53" t="s">
        <v>265</v>
      </c>
    </row>
    <row r="2" spans="1:69" ht="16.2" customHeight="1">
      <c r="B2" s="102"/>
      <c r="C2" s="102"/>
      <c r="D2" s="102"/>
      <c r="E2" s="102"/>
      <c r="F2" s="102"/>
      <c r="G2" s="102"/>
      <c r="H2" s="102"/>
      <c r="I2" s="102"/>
      <c r="J2" s="243"/>
      <c r="K2" s="243"/>
      <c r="L2" s="559"/>
      <c r="M2" s="559"/>
      <c r="N2" s="559"/>
      <c r="O2" s="559"/>
      <c r="P2" s="559"/>
      <c r="Q2" s="559"/>
      <c r="R2" s="253"/>
      <c r="S2" s="256" t="s">
        <v>437</v>
      </c>
      <c r="T2" s="253"/>
      <c r="U2" s="253"/>
      <c r="V2" s="253"/>
      <c r="W2" s="253"/>
      <c r="X2" s="103"/>
      <c r="Y2" s="257"/>
      <c r="Z2" s="103"/>
      <c r="AA2" s="103"/>
      <c r="AB2" s="103"/>
      <c r="AC2" s="103"/>
      <c r="AD2" s="103"/>
      <c r="AF2" s="161" t="s">
        <v>345</v>
      </c>
      <c r="AH2" s="330" t="s">
        <v>86</v>
      </c>
      <c r="AI2" s="539" t="s">
        <v>358</v>
      </c>
      <c r="AJ2" s="540"/>
      <c r="AK2" s="540"/>
      <c r="AL2" s="540"/>
      <c r="AM2" s="540"/>
      <c r="AN2" s="540"/>
      <c r="AO2" s="540"/>
      <c r="AP2" s="540"/>
      <c r="AQ2" s="540"/>
      <c r="AR2" s="541"/>
      <c r="AT2" s="191"/>
      <c r="AU2" s="536"/>
      <c r="AV2" s="536"/>
      <c r="AW2" s="536"/>
    </row>
    <row r="3" spans="1:69" ht="19.2">
      <c r="A3" s="4"/>
      <c r="B3" s="4"/>
      <c r="C3" s="4"/>
      <c r="D3" s="54"/>
      <c r="E3" s="54"/>
      <c r="F3" s="54"/>
      <c r="G3" s="54"/>
      <c r="H3" s="54"/>
      <c r="I3" s="54"/>
      <c r="J3" s="341"/>
      <c r="K3" s="341"/>
      <c r="L3" s="560" t="str">
        <f>IFERROR(VLOOKUP($D$8,$AH$2:$AS$25,12,0),"")</f>
        <v>〔基盤強化推進費〕</v>
      </c>
      <c r="M3" s="560"/>
      <c r="N3" s="560"/>
      <c r="O3" s="560"/>
      <c r="P3" s="560"/>
      <c r="Q3" s="560"/>
      <c r="R3" s="258"/>
      <c r="S3" s="259" t="s">
        <v>438</v>
      </c>
      <c r="T3" s="258"/>
      <c r="U3" s="258"/>
      <c r="V3" s="258"/>
      <c r="W3" s="258"/>
      <c r="X3" s="104"/>
      <c r="Y3" s="260"/>
      <c r="Z3" s="2"/>
      <c r="AA3" s="2"/>
      <c r="AB3" s="2"/>
      <c r="AC3" s="2"/>
      <c r="AD3" s="2"/>
      <c r="AF3" s="161" t="s">
        <v>346</v>
      </c>
      <c r="AH3" s="105">
        <v>1</v>
      </c>
      <c r="AI3" s="551" t="s">
        <v>388</v>
      </c>
      <c r="AJ3" s="552"/>
      <c r="AK3" s="552"/>
      <c r="AL3" s="552"/>
      <c r="AM3" s="552"/>
      <c r="AN3" s="552"/>
      <c r="AO3" s="552"/>
      <c r="AP3" s="552"/>
      <c r="AQ3" s="552"/>
      <c r="AR3" s="553"/>
      <c r="AS3" s="162" t="s">
        <v>476</v>
      </c>
      <c r="AT3" s="537"/>
      <c r="AU3" s="538"/>
      <c r="AV3" s="538"/>
      <c r="AW3" s="538"/>
    </row>
    <row r="4" spans="1:69" ht="13.95" customHeight="1" thickBot="1">
      <c r="A4" s="2"/>
      <c r="B4" s="2"/>
      <c r="C4" s="2"/>
      <c r="J4" s="341"/>
      <c r="K4" s="341"/>
      <c r="L4" s="341"/>
      <c r="M4" s="341"/>
      <c r="N4" s="341"/>
      <c r="O4" s="341"/>
      <c r="P4" s="341"/>
      <c r="Q4" s="258"/>
      <c r="R4" s="258"/>
      <c r="S4" s="258"/>
      <c r="T4" s="258"/>
      <c r="U4" s="258"/>
      <c r="V4" s="258"/>
      <c r="W4" s="258"/>
      <c r="AF4" s="161" t="s">
        <v>347</v>
      </c>
      <c r="AH4" s="105">
        <v>2</v>
      </c>
      <c r="AI4" s="551" t="s">
        <v>389</v>
      </c>
      <c r="AJ4" s="552"/>
      <c r="AK4" s="552"/>
      <c r="AL4" s="552"/>
      <c r="AM4" s="552"/>
      <c r="AN4" s="552"/>
      <c r="AO4" s="552"/>
      <c r="AP4" s="552"/>
      <c r="AQ4" s="552"/>
      <c r="AR4" s="553"/>
      <c r="AS4" s="162" t="s">
        <v>476</v>
      </c>
      <c r="AT4" s="537"/>
      <c r="AU4" s="538"/>
      <c r="AV4" s="538"/>
      <c r="AW4" s="538"/>
    </row>
    <row r="5" spans="1:69" ht="15" customHeight="1">
      <c r="A5" s="55"/>
      <c r="B5" s="55"/>
      <c r="C5" s="55"/>
      <c r="R5" s="754" t="s">
        <v>269</v>
      </c>
      <c r="S5" s="755"/>
      <c r="T5" s="755"/>
      <c r="U5" s="756"/>
      <c r="V5" s="1046" t="str">
        <f>'例　①収支予算書　基盤強化推進費'!V5</f>
        <v>札幌地区バスケットボール協会</v>
      </c>
      <c r="W5" s="1047"/>
      <c r="X5" s="1047"/>
      <c r="Y5" s="1047"/>
      <c r="Z5" s="1047"/>
      <c r="AA5" s="1047"/>
      <c r="AB5" s="1047"/>
      <c r="AC5" s="1047"/>
      <c r="AD5" s="1048"/>
      <c r="AF5" s="161" t="s">
        <v>343</v>
      </c>
      <c r="AH5" s="105">
        <v>3</v>
      </c>
      <c r="AI5" s="551" t="s">
        <v>390</v>
      </c>
      <c r="AJ5" s="552"/>
      <c r="AK5" s="552"/>
      <c r="AL5" s="552"/>
      <c r="AM5" s="552"/>
      <c r="AN5" s="552"/>
      <c r="AO5" s="552"/>
      <c r="AP5" s="552"/>
      <c r="AQ5" s="552"/>
      <c r="AR5" s="553"/>
      <c r="AS5" s="162" t="s">
        <v>476</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757" t="s">
        <v>270</v>
      </c>
      <c r="S6" s="758"/>
      <c r="T6" s="758"/>
      <c r="U6" s="759"/>
      <c r="V6" s="1049" t="str">
        <f>'例　①収支予算書　基盤強化推進費'!V6</f>
        <v>財務部</v>
      </c>
      <c r="W6" s="1050"/>
      <c r="X6" s="1050"/>
      <c r="Y6" s="1050"/>
      <c r="Z6" s="1050"/>
      <c r="AA6" s="1050"/>
      <c r="AB6" s="1050"/>
      <c r="AC6" s="1050"/>
      <c r="AD6" s="1051"/>
      <c r="AF6" s="161" t="s">
        <v>348</v>
      </c>
      <c r="AH6" s="100">
        <v>4</v>
      </c>
      <c r="AI6" s="554" t="s">
        <v>391</v>
      </c>
      <c r="AJ6" s="555"/>
      <c r="AK6" s="555"/>
      <c r="AL6" s="555"/>
      <c r="AM6" s="555"/>
      <c r="AN6" s="555"/>
      <c r="AO6" s="555"/>
      <c r="AP6" s="555"/>
      <c r="AQ6" s="555"/>
      <c r="AR6" s="556"/>
      <c r="AS6" s="162" t="s">
        <v>476</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5" customHeight="1" thickBot="1">
      <c r="A7" s="2"/>
      <c r="B7" s="2"/>
      <c r="C7" s="2"/>
      <c r="D7" s="2"/>
      <c r="E7" s="2"/>
      <c r="F7" s="2"/>
      <c r="R7" s="757" t="s">
        <v>24</v>
      </c>
      <c r="S7" s="758"/>
      <c r="T7" s="758"/>
      <c r="U7" s="759"/>
      <c r="V7" s="1049" t="str">
        <f>'例　①収支予算書　基盤強化推進費'!V7</f>
        <v>部長　　野村　慶一</v>
      </c>
      <c r="W7" s="1050"/>
      <c r="X7" s="1050"/>
      <c r="Y7" s="1050"/>
      <c r="Z7" s="1050"/>
      <c r="AA7" s="1050"/>
      <c r="AB7" s="1050"/>
      <c r="AC7" s="1050"/>
      <c r="AD7" s="1051"/>
      <c r="AF7" s="161" t="s">
        <v>349</v>
      </c>
      <c r="AH7" s="100">
        <v>5</v>
      </c>
      <c r="AI7" s="554" t="s">
        <v>392</v>
      </c>
      <c r="AJ7" s="555"/>
      <c r="AK7" s="555"/>
      <c r="AL7" s="555"/>
      <c r="AM7" s="555"/>
      <c r="AN7" s="555"/>
      <c r="AO7" s="555"/>
      <c r="AP7" s="555"/>
      <c r="AQ7" s="555"/>
      <c r="AR7" s="556"/>
      <c r="AS7" s="162" t="s">
        <v>476</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2" customHeight="1" thickTop="1" thickBot="1">
      <c r="A8" s="545" t="s">
        <v>86</v>
      </c>
      <c r="B8" s="546"/>
      <c r="C8" s="547"/>
      <c r="D8" s="1052">
        <f>'例　①収支予算書　基盤強化推進費'!$D$8</f>
        <v>11</v>
      </c>
      <c r="E8" s="1053"/>
      <c r="F8" s="1054"/>
      <c r="G8" s="83"/>
      <c r="H8" s="83"/>
      <c r="I8" s="83"/>
      <c r="J8" s="83"/>
      <c r="K8" s="83"/>
      <c r="L8" s="83"/>
      <c r="M8" s="83"/>
      <c r="N8" s="83"/>
      <c r="O8" s="83"/>
      <c r="P8" s="83"/>
      <c r="Q8" s="83"/>
      <c r="R8" s="760" t="s">
        <v>412</v>
      </c>
      <c r="S8" s="761"/>
      <c r="T8" s="761"/>
      <c r="U8" s="762"/>
      <c r="V8" s="1058" t="str">
        <f>'例　①収支予算書　基盤強化推進費'!V8</f>
        <v>090-XXXX-XXXX</v>
      </c>
      <c r="W8" s="1059"/>
      <c r="X8" s="1059"/>
      <c r="Y8" s="1059"/>
      <c r="Z8" s="1059"/>
      <c r="AA8" s="1059"/>
      <c r="AB8" s="1059"/>
      <c r="AC8" s="1059"/>
      <c r="AD8" s="1060"/>
      <c r="AF8" s="161" t="s">
        <v>344</v>
      </c>
      <c r="AH8" s="100">
        <v>6</v>
      </c>
      <c r="AI8" s="554" t="s">
        <v>393</v>
      </c>
      <c r="AJ8" s="555"/>
      <c r="AK8" s="555"/>
      <c r="AL8" s="555"/>
      <c r="AM8" s="555"/>
      <c r="AN8" s="555"/>
      <c r="AO8" s="555"/>
      <c r="AP8" s="555"/>
      <c r="AQ8" s="555"/>
      <c r="AR8" s="556"/>
      <c r="AS8" s="162" t="s">
        <v>476</v>
      </c>
      <c r="AU8" s="52"/>
    </row>
    <row r="9" spans="1:69" ht="13.2" customHeight="1" thickBot="1">
      <c r="A9" s="548"/>
      <c r="B9" s="549"/>
      <c r="C9" s="550"/>
      <c r="D9" s="1055"/>
      <c r="E9" s="1056"/>
      <c r="F9" s="1057"/>
      <c r="G9" s="192"/>
      <c r="H9" s="192"/>
      <c r="I9" s="192"/>
      <c r="J9" s="193"/>
      <c r="K9" s="193"/>
      <c r="L9" s="193"/>
      <c r="M9" s="193"/>
      <c r="N9" s="193"/>
      <c r="O9" s="193"/>
      <c r="P9" s="193"/>
      <c r="Q9" s="193"/>
      <c r="R9" s="193"/>
      <c r="S9" s="193"/>
      <c r="T9" s="193"/>
      <c r="U9" s="193"/>
      <c r="V9" s="193"/>
      <c r="W9" s="193"/>
      <c r="X9" s="193"/>
      <c r="Y9" s="192"/>
      <c r="Z9" s="192"/>
      <c r="AA9" s="192"/>
      <c r="AB9" s="192"/>
      <c r="AC9" s="192"/>
      <c r="AD9" s="192"/>
      <c r="AF9" s="161" t="s">
        <v>350</v>
      </c>
      <c r="AH9" s="107">
        <v>7</v>
      </c>
      <c r="AI9" s="504" t="s">
        <v>394</v>
      </c>
      <c r="AJ9" s="505"/>
      <c r="AK9" s="505"/>
      <c r="AL9" s="505"/>
      <c r="AM9" s="505"/>
      <c r="AN9" s="505"/>
      <c r="AO9" s="505"/>
      <c r="AP9" s="505"/>
      <c r="AQ9" s="505"/>
      <c r="AR9" s="506"/>
      <c r="AS9" s="162" t="s">
        <v>476</v>
      </c>
    </row>
    <row r="10" spans="1:69" ht="16.5" customHeight="1" thickTop="1">
      <c r="A10" s="460" t="s">
        <v>264</v>
      </c>
      <c r="B10" s="461"/>
      <c r="C10" s="461"/>
      <c r="D10" s="462" t="str">
        <f>IFERROR(VLOOKUP($D$8,$AH$2:$AR$25,2,0),"")</f>
        <v>登録推進事業費　1.一般カテゴリー（Ⅱ種）登録推進事業　①市町村等地域単位の競技会の開催</v>
      </c>
      <c r="E10" s="463"/>
      <c r="F10" s="463"/>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5"/>
      <c r="AF10" s="161" t="s">
        <v>356</v>
      </c>
      <c r="AH10" s="107">
        <v>8</v>
      </c>
      <c r="AI10" s="504" t="s">
        <v>395</v>
      </c>
      <c r="AJ10" s="505"/>
      <c r="AK10" s="505"/>
      <c r="AL10" s="505"/>
      <c r="AM10" s="505"/>
      <c r="AN10" s="505"/>
      <c r="AO10" s="505"/>
      <c r="AP10" s="505"/>
      <c r="AQ10" s="505"/>
      <c r="AR10" s="506"/>
      <c r="AS10" s="162" t="s">
        <v>476</v>
      </c>
    </row>
    <row r="11" spans="1:69" ht="16.5" customHeight="1" thickBot="1">
      <c r="A11" s="466" t="s">
        <v>68</v>
      </c>
      <c r="B11" s="467"/>
      <c r="C11" s="467"/>
      <c r="D11" s="1063" t="str">
        <f>'例　①収支予算書　基盤強化推進費'!D11</f>
        <v>【社会人】</v>
      </c>
      <c r="E11" s="1064"/>
      <c r="F11" s="1064"/>
      <c r="G11" s="1064"/>
      <c r="H11" s="1064"/>
      <c r="I11" s="1064"/>
      <c r="J11" s="1065" t="str">
        <f>'例　①収支予算書　基盤強化推進費'!J11</f>
        <v>第1回　一般Ⅱ種登録交歓大会</v>
      </c>
      <c r="K11" s="1065"/>
      <c r="L11" s="1065"/>
      <c r="M11" s="1065"/>
      <c r="N11" s="1065"/>
      <c r="O11" s="1065"/>
      <c r="P11" s="1065"/>
      <c r="Q11" s="1065"/>
      <c r="R11" s="1065"/>
      <c r="S11" s="1065"/>
      <c r="T11" s="1065"/>
      <c r="U11" s="1065"/>
      <c r="V11" s="1065"/>
      <c r="W11" s="1065"/>
      <c r="X11" s="1065"/>
      <c r="Y11" s="1065"/>
      <c r="Z11" s="1065"/>
      <c r="AA11" s="1065"/>
      <c r="AB11" s="1065"/>
      <c r="AC11" s="1065"/>
      <c r="AD11" s="1066"/>
      <c r="AF11" s="161" t="s">
        <v>351</v>
      </c>
      <c r="AH11" s="108">
        <v>9</v>
      </c>
      <c r="AI11" s="507" t="s">
        <v>396</v>
      </c>
      <c r="AJ11" s="508"/>
      <c r="AK11" s="508"/>
      <c r="AL11" s="508"/>
      <c r="AM11" s="508"/>
      <c r="AN11" s="508"/>
      <c r="AO11" s="508"/>
      <c r="AP11" s="508"/>
      <c r="AQ11" s="508"/>
      <c r="AR11" s="509"/>
      <c r="AS11" s="162" t="s">
        <v>476</v>
      </c>
      <c r="AT11" s="162" t="s">
        <v>472</v>
      </c>
    </row>
    <row r="12" spans="1:69" ht="16.5" customHeight="1">
      <c r="A12" s="574" t="s">
        <v>418</v>
      </c>
      <c r="B12" s="575"/>
      <c r="C12" s="242" t="s">
        <v>417</v>
      </c>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1"/>
      <c r="AF12" s="161" t="s">
        <v>352</v>
      </c>
      <c r="AH12" s="108">
        <v>10</v>
      </c>
      <c r="AI12" s="507" t="s">
        <v>397</v>
      </c>
      <c r="AJ12" s="508"/>
      <c r="AK12" s="508"/>
      <c r="AL12" s="508"/>
      <c r="AM12" s="508"/>
      <c r="AN12" s="508"/>
      <c r="AO12" s="508"/>
      <c r="AP12" s="508"/>
      <c r="AQ12" s="508"/>
      <c r="AR12" s="509"/>
      <c r="AS12" s="162" t="s">
        <v>476</v>
      </c>
      <c r="AT12" s="162" t="s">
        <v>475</v>
      </c>
    </row>
    <row r="13" spans="1:69">
      <c r="A13" s="483" t="s">
        <v>419</v>
      </c>
      <c r="B13" s="484"/>
      <c r="C13" s="490" t="s">
        <v>285</v>
      </c>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1"/>
      <c r="AF13" s="161" t="s">
        <v>353</v>
      </c>
      <c r="AH13" s="106">
        <v>11</v>
      </c>
      <c r="AI13" s="510" t="s">
        <v>398</v>
      </c>
      <c r="AJ13" s="511"/>
      <c r="AK13" s="511"/>
      <c r="AL13" s="511"/>
      <c r="AM13" s="511"/>
      <c r="AN13" s="511"/>
      <c r="AO13" s="511"/>
      <c r="AP13" s="511"/>
      <c r="AQ13" s="511"/>
      <c r="AR13" s="512"/>
      <c r="AS13" s="162" t="s">
        <v>476</v>
      </c>
      <c r="AT13" s="162" t="s">
        <v>271</v>
      </c>
    </row>
    <row r="14" spans="1:69">
      <c r="A14" s="483" t="s">
        <v>420</v>
      </c>
      <c r="B14" s="484"/>
      <c r="C14" s="1061" t="str">
        <f>'例　①収支予算書　基盤強化推進費'!$C$14</f>
        <v>（一財）北海道バスケットボール協会</v>
      </c>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2"/>
      <c r="AF14" s="161" t="s">
        <v>354</v>
      </c>
      <c r="AH14" s="106">
        <v>12</v>
      </c>
      <c r="AI14" s="510" t="s">
        <v>399</v>
      </c>
      <c r="AJ14" s="511"/>
      <c r="AK14" s="511"/>
      <c r="AL14" s="511"/>
      <c r="AM14" s="511"/>
      <c r="AN14" s="511"/>
      <c r="AO14" s="511"/>
      <c r="AP14" s="511"/>
      <c r="AQ14" s="511"/>
      <c r="AR14" s="512"/>
      <c r="AS14" s="162" t="s">
        <v>476</v>
      </c>
      <c r="AT14" s="162" t="s">
        <v>272</v>
      </c>
    </row>
    <row r="15" spans="1:69">
      <c r="A15" s="483" t="s">
        <v>421</v>
      </c>
      <c r="B15" s="484"/>
      <c r="C15" s="445">
        <v>20</v>
      </c>
      <c r="D15" s="456">
        <f>'例　①収支予算書　基盤強化推進費'!$D$15</f>
        <v>25</v>
      </c>
      <c r="E15" s="445" t="s">
        <v>429</v>
      </c>
      <c r="F15" s="456">
        <f>'例　①収支予算書　基盤強化推進費'!$F$15</f>
        <v>10</v>
      </c>
      <c r="G15" s="445" t="s">
        <v>430</v>
      </c>
      <c r="H15" s="456">
        <f>'例　①収支予算書　基盤強化推進費'!$H$15</f>
        <v>5</v>
      </c>
      <c r="I15" s="445" t="s">
        <v>431</v>
      </c>
      <c r="J15" s="261" t="s">
        <v>84</v>
      </c>
      <c r="K15" s="445">
        <v>20</v>
      </c>
      <c r="L15" s="456">
        <f>'例　①収支予算書　基盤強化推進費'!$L$15</f>
        <v>25</v>
      </c>
      <c r="M15" s="445" t="s">
        <v>429</v>
      </c>
      <c r="N15" s="456">
        <f>'例　①収支予算書　基盤強化推進費'!$N$15</f>
        <v>10</v>
      </c>
      <c r="O15" s="445" t="s">
        <v>430</v>
      </c>
      <c r="P15" s="456">
        <f>'例　①収支予算書　基盤強化推進費'!$P$15</f>
        <v>6</v>
      </c>
      <c r="Q15" s="445" t="s">
        <v>431</v>
      </c>
      <c r="R15" s="261" t="s">
        <v>483</v>
      </c>
      <c r="S15" s="456">
        <f>'例　①収支予算書　基盤強化推進費'!$S$15</f>
        <v>2</v>
      </c>
      <c r="T15" s="561" t="s">
        <v>484</v>
      </c>
      <c r="U15" s="561"/>
      <c r="V15" s="194"/>
      <c r="W15" s="194"/>
      <c r="X15" s="194"/>
      <c r="Y15" s="194"/>
      <c r="Z15" s="194"/>
      <c r="AA15" s="194"/>
      <c r="AB15" s="194"/>
      <c r="AC15" s="194"/>
      <c r="AD15" s="262"/>
      <c r="AF15" s="161" t="s">
        <v>355</v>
      </c>
      <c r="AH15" s="100">
        <v>13</v>
      </c>
      <c r="AI15" s="513" t="s">
        <v>400</v>
      </c>
      <c r="AJ15" s="514"/>
      <c r="AK15" s="514"/>
      <c r="AL15" s="514"/>
      <c r="AM15" s="514"/>
      <c r="AN15" s="514"/>
      <c r="AO15" s="514"/>
      <c r="AP15" s="514"/>
      <c r="AQ15" s="514"/>
      <c r="AR15" s="515"/>
      <c r="AS15" s="162" t="s">
        <v>476</v>
      </c>
      <c r="AT15" s="162" t="s">
        <v>275</v>
      </c>
    </row>
    <row r="16" spans="1:69" ht="13.2" customHeight="1">
      <c r="A16" s="468" t="s">
        <v>422</v>
      </c>
      <c r="B16" s="469"/>
      <c r="C16" s="1067" t="str">
        <f>'例　①収支予算書　基盤強化推進費'!C16</f>
        <v>〇〇総合体育館</v>
      </c>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8"/>
      <c r="AF16" s="161" t="s">
        <v>413</v>
      </c>
      <c r="AH16" s="100">
        <v>14</v>
      </c>
      <c r="AI16" s="513" t="s">
        <v>401</v>
      </c>
      <c r="AJ16" s="514"/>
      <c r="AK16" s="514"/>
      <c r="AL16" s="514"/>
      <c r="AM16" s="514"/>
      <c r="AN16" s="514"/>
      <c r="AO16" s="514"/>
      <c r="AP16" s="514"/>
      <c r="AQ16" s="514"/>
      <c r="AR16" s="515"/>
      <c r="AS16" s="162" t="s">
        <v>476</v>
      </c>
      <c r="AT16" s="162" t="s">
        <v>273</v>
      </c>
    </row>
    <row r="17" spans="1:69" ht="25.95" customHeight="1">
      <c r="A17" s="468" t="s">
        <v>423</v>
      </c>
      <c r="B17" s="469"/>
      <c r="C17" s="1067" t="str">
        <f>'例　①収支予算書　基盤強化推進費'!C17</f>
        <v>一般カテゴリーのⅡ種登録チーム・競技者の増加を図る</v>
      </c>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8"/>
      <c r="AF17" s="162" t="s">
        <v>271</v>
      </c>
      <c r="AH17" s="100">
        <v>15</v>
      </c>
      <c r="AI17" s="513" t="s">
        <v>402</v>
      </c>
      <c r="AJ17" s="514"/>
      <c r="AK17" s="514"/>
      <c r="AL17" s="514"/>
      <c r="AM17" s="514"/>
      <c r="AN17" s="514"/>
      <c r="AO17" s="514"/>
      <c r="AP17" s="514"/>
      <c r="AQ17" s="514"/>
      <c r="AR17" s="515"/>
      <c r="AS17" s="162" t="s">
        <v>476</v>
      </c>
      <c r="AT17" s="162" t="s">
        <v>274</v>
      </c>
    </row>
    <row r="18" spans="1:69" ht="15" customHeight="1">
      <c r="A18" s="468" t="s">
        <v>424</v>
      </c>
      <c r="B18" s="469"/>
      <c r="C18" s="1067" t="str">
        <f>'例　①収支予算書　基盤強化推進費'!C18</f>
        <v>TeamJBA登録　（Ⅱ種登録チーム、および新規Ⅱ種登録予定チーム）</v>
      </c>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8"/>
      <c r="AF18" s="162" t="s">
        <v>272</v>
      </c>
      <c r="AH18" s="109">
        <v>16</v>
      </c>
      <c r="AI18" s="516" t="s">
        <v>403</v>
      </c>
      <c r="AJ18" s="517"/>
      <c r="AK18" s="517"/>
      <c r="AL18" s="517"/>
      <c r="AM18" s="517"/>
      <c r="AN18" s="517"/>
      <c r="AO18" s="517"/>
      <c r="AP18" s="517"/>
      <c r="AQ18" s="517"/>
      <c r="AR18" s="518"/>
      <c r="AS18" s="162" t="s">
        <v>476</v>
      </c>
      <c r="AT18" s="162" t="s">
        <v>276</v>
      </c>
    </row>
    <row r="19" spans="1:69" ht="37.950000000000003" customHeight="1" thickBot="1">
      <c r="A19" s="477" t="s">
        <v>425</v>
      </c>
      <c r="B19" s="478"/>
      <c r="C19" s="1072" t="str">
        <f>'例　①収支予算書　基盤強化推進費'!C19</f>
        <v>参加チーム数により、最低２試合は実施できるように組み合わせる。</v>
      </c>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3"/>
      <c r="AF19" s="162" t="s">
        <v>275</v>
      </c>
      <c r="AH19" s="109">
        <v>17</v>
      </c>
      <c r="AI19" s="516" t="s">
        <v>404</v>
      </c>
      <c r="AJ19" s="517"/>
      <c r="AK19" s="517"/>
      <c r="AL19" s="517"/>
      <c r="AM19" s="517"/>
      <c r="AN19" s="517"/>
      <c r="AO19" s="517"/>
      <c r="AP19" s="517"/>
      <c r="AQ19" s="517"/>
      <c r="AR19" s="518"/>
      <c r="AS19" s="162" t="s">
        <v>476</v>
      </c>
      <c r="AT19" s="162" t="s">
        <v>277</v>
      </c>
    </row>
    <row r="20" spans="1:69" ht="21.6" customHeight="1">
      <c r="A20" s="195"/>
      <c r="B20" s="195"/>
      <c r="C20" s="195"/>
      <c r="D20" s="196"/>
      <c r="E20" s="196"/>
      <c r="F20" s="196"/>
      <c r="G20" s="196"/>
      <c r="H20" s="196"/>
      <c r="I20" s="196"/>
      <c r="J20" s="196"/>
      <c r="K20" s="196"/>
      <c r="L20" s="196"/>
      <c r="M20" s="196"/>
      <c r="N20" s="196"/>
      <c r="O20" s="196"/>
      <c r="P20" s="196"/>
      <c r="Q20" s="196"/>
      <c r="R20" s="196"/>
      <c r="S20" s="196"/>
      <c r="T20" s="196"/>
      <c r="U20" s="196"/>
      <c r="V20" s="196"/>
      <c r="W20" s="196"/>
      <c r="X20" s="196"/>
      <c r="Y20" s="195"/>
      <c r="Z20" s="195"/>
      <c r="AA20" s="195"/>
      <c r="AB20" s="195"/>
      <c r="AC20" s="195"/>
      <c r="AD20" s="195"/>
      <c r="AF20" s="162" t="s">
        <v>273</v>
      </c>
      <c r="AH20" s="105">
        <v>18</v>
      </c>
      <c r="AI20" s="542" t="s">
        <v>405</v>
      </c>
      <c r="AJ20" s="543"/>
      <c r="AK20" s="543"/>
      <c r="AL20" s="543"/>
      <c r="AM20" s="543"/>
      <c r="AN20" s="543"/>
      <c r="AO20" s="543"/>
      <c r="AP20" s="543"/>
      <c r="AQ20" s="543"/>
      <c r="AR20" s="544"/>
      <c r="AS20" s="162" t="s">
        <v>476</v>
      </c>
      <c r="AT20" s="162" t="s">
        <v>278</v>
      </c>
    </row>
    <row r="21" spans="1:69" ht="14.25" customHeight="1" thickBot="1">
      <c r="A21" s="74" t="s">
        <v>7</v>
      </c>
      <c r="B21" s="74"/>
      <c r="C21" s="74"/>
      <c r="D21" s="197"/>
      <c r="E21" s="197"/>
      <c r="F21" s="197"/>
      <c r="G21" s="564" t="s">
        <v>5</v>
      </c>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F21" s="162" t="s">
        <v>274</v>
      </c>
      <c r="AH21" s="105">
        <v>19</v>
      </c>
      <c r="AI21" s="542" t="s">
        <v>406</v>
      </c>
      <c r="AJ21" s="543"/>
      <c r="AK21" s="543"/>
      <c r="AL21" s="543"/>
      <c r="AM21" s="543"/>
      <c r="AN21" s="543"/>
      <c r="AO21" s="543"/>
      <c r="AP21" s="543"/>
      <c r="AQ21" s="543"/>
      <c r="AR21" s="544"/>
      <c r="AS21" s="162" t="s">
        <v>476</v>
      </c>
      <c r="AT21" s="162" t="s">
        <v>279</v>
      </c>
      <c r="AU21" s="56"/>
      <c r="AV21" s="56"/>
      <c r="AW21" s="56"/>
      <c r="AX21" s="56"/>
      <c r="AY21" s="56"/>
      <c r="AZ21" s="56"/>
      <c r="BA21" s="56"/>
      <c r="BB21" s="56"/>
      <c r="BC21" s="56"/>
      <c r="BD21" s="56"/>
      <c r="BE21" s="56"/>
      <c r="BF21" s="56"/>
      <c r="BG21" s="56"/>
      <c r="BH21" s="56"/>
      <c r="BI21" s="56"/>
      <c r="BJ21" s="56"/>
      <c r="BK21" s="56"/>
      <c r="BL21" s="56"/>
      <c r="BM21" s="56"/>
      <c r="BN21" s="56"/>
      <c r="BO21" s="56"/>
      <c r="BP21" s="56"/>
    </row>
    <row r="22" spans="1:69" s="74" customFormat="1" ht="17.7" customHeight="1" thickBot="1">
      <c r="A22" s="485" t="s">
        <v>4</v>
      </c>
      <c r="B22" s="486"/>
      <c r="C22" s="486"/>
      <c r="D22" s="565" t="s">
        <v>266</v>
      </c>
      <c r="E22" s="566"/>
      <c r="F22" s="567"/>
      <c r="G22" s="487" t="s">
        <v>267</v>
      </c>
      <c r="H22" s="488"/>
      <c r="I22" s="488"/>
      <c r="J22" s="488"/>
      <c r="K22" s="488"/>
      <c r="L22" s="488"/>
      <c r="M22" s="488"/>
      <c r="N22" s="488"/>
      <c r="O22" s="488"/>
      <c r="P22" s="488"/>
      <c r="Q22" s="488"/>
      <c r="R22" s="488"/>
      <c r="S22" s="488"/>
      <c r="T22" s="488"/>
      <c r="U22" s="488"/>
      <c r="V22" s="488"/>
      <c r="W22" s="488"/>
      <c r="X22" s="488"/>
      <c r="Y22" s="488"/>
      <c r="Z22" s="488"/>
      <c r="AA22" s="488"/>
      <c r="AB22" s="488"/>
      <c r="AC22" s="488"/>
      <c r="AD22" s="489"/>
      <c r="AF22" s="162" t="s">
        <v>276</v>
      </c>
      <c r="AG22" s="75"/>
      <c r="AH22" s="100">
        <v>20</v>
      </c>
      <c r="AI22" s="513" t="s">
        <v>407</v>
      </c>
      <c r="AJ22" s="514"/>
      <c r="AK22" s="514"/>
      <c r="AL22" s="514"/>
      <c r="AM22" s="514"/>
      <c r="AN22" s="514"/>
      <c r="AO22" s="514"/>
      <c r="AP22" s="514"/>
      <c r="AQ22" s="514"/>
      <c r="AR22" s="515"/>
      <c r="AS22" s="162" t="s">
        <v>476</v>
      </c>
      <c r="AT22" s="162" t="s">
        <v>280</v>
      </c>
      <c r="AV22" s="75"/>
      <c r="AW22" s="75"/>
      <c r="AX22" s="75"/>
      <c r="AY22" s="75"/>
      <c r="AZ22" s="75"/>
      <c r="BA22" s="75"/>
      <c r="BB22" s="75"/>
      <c r="BC22" s="75"/>
      <c r="BD22" s="75"/>
      <c r="BE22" s="75"/>
      <c r="BF22" s="75"/>
      <c r="BG22" s="75"/>
      <c r="BH22" s="75"/>
      <c r="BI22" s="75"/>
      <c r="BJ22" s="75"/>
      <c r="BK22" s="75"/>
      <c r="BL22" s="75"/>
      <c r="BM22" s="75"/>
      <c r="BN22" s="75"/>
      <c r="BO22" s="75"/>
      <c r="BP22" s="75"/>
      <c r="BQ22" s="75"/>
    </row>
    <row r="23" spans="1:69" s="75" customFormat="1" ht="17.399999999999999" customHeight="1">
      <c r="A23" s="472" t="s">
        <v>367</v>
      </c>
      <c r="B23" s="473"/>
      <c r="C23" s="473"/>
      <c r="D23" s="1069">
        <f>IF('例　①収支予算書　基盤強化推進費'!D23="","",'例　①収支予算書　基盤強化推進費'!D23)</f>
        <v>283700</v>
      </c>
      <c r="E23" s="1070"/>
      <c r="F23" s="1071"/>
      <c r="G23" s="474" t="s">
        <v>499</v>
      </c>
      <c r="H23" s="475"/>
      <c r="I23" s="475"/>
      <c r="J23" s="475"/>
      <c r="K23" s="475"/>
      <c r="L23" s="475"/>
      <c r="M23" s="475"/>
      <c r="N23" s="475"/>
      <c r="O23" s="475"/>
      <c r="P23" s="475"/>
      <c r="Q23" s="475"/>
      <c r="R23" s="475"/>
      <c r="S23" s="475"/>
      <c r="T23" s="475"/>
      <c r="U23" s="475"/>
      <c r="V23" s="475"/>
      <c r="W23" s="475"/>
      <c r="X23" s="475"/>
      <c r="Y23" s="475"/>
      <c r="Z23" s="475"/>
      <c r="AA23" s="475"/>
      <c r="AB23" s="475"/>
      <c r="AC23" s="475"/>
      <c r="AD23" s="476"/>
      <c r="AF23" s="162" t="s">
        <v>277</v>
      </c>
      <c r="AG23" s="74"/>
      <c r="AH23" s="100">
        <v>21</v>
      </c>
      <c r="AI23" s="513" t="s">
        <v>408</v>
      </c>
      <c r="AJ23" s="514"/>
      <c r="AK23" s="514"/>
      <c r="AL23" s="514"/>
      <c r="AM23" s="514"/>
      <c r="AN23" s="514"/>
      <c r="AO23" s="514"/>
      <c r="AP23" s="514"/>
      <c r="AQ23" s="514"/>
      <c r="AR23" s="515"/>
      <c r="AS23" s="162" t="s">
        <v>476</v>
      </c>
      <c r="AT23" s="162" t="s">
        <v>281</v>
      </c>
    </row>
    <row r="24" spans="1:69" s="75" customFormat="1" ht="17.7" customHeight="1">
      <c r="A24" s="562" t="s">
        <v>35</v>
      </c>
      <c r="B24" s="563"/>
      <c r="C24" s="563"/>
      <c r="D24" s="1074" t="str">
        <f>IF('例　①収支予算書　基盤強化推進費'!D24="","",'例　①収支予算書　基盤強化推進費'!D24)</f>
        <v/>
      </c>
      <c r="E24" s="1075"/>
      <c r="F24" s="1076"/>
      <c r="G24" s="1077" t="str">
        <f>IF('例　①収支予算書　基盤強化推進費'!G24="","",'例　①収支予算書　基盤強化推進費'!G24)</f>
        <v/>
      </c>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9"/>
      <c r="AF24" s="162" t="s">
        <v>278</v>
      </c>
      <c r="AH24" s="100">
        <v>22</v>
      </c>
      <c r="AI24" s="513" t="s">
        <v>409</v>
      </c>
      <c r="AJ24" s="514"/>
      <c r="AK24" s="514"/>
      <c r="AL24" s="514"/>
      <c r="AM24" s="514"/>
      <c r="AN24" s="514"/>
      <c r="AO24" s="514"/>
      <c r="AP24" s="514"/>
      <c r="AQ24" s="514"/>
      <c r="AR24" s="515"/>
      <c r="AS24" s="162" t="s">
        <v>476</v>
      </c>
      <c r="AT24" s="162" t="s">
        <v>282</v>
      </c>
    </row>
    <row r="25" spans="1:69" s="75" customFormat="1" ht="17.7" customHeight="1">
      <c r="A25" s="562" t="s">
        <v>36</v>
      </c>
      <c r="B25" s="563"/>
      <c r="C25" s="563"/>
      <c r="D25" s="1074" t="str">
        <f>IF('例　①収支予算書　基盤強化推進費'!D25="","",'例　①収支予算書　基盤強化推進費'!D25)</f>
        <v/>
      </c>
      <c r="E25" s="1075"/>
      <c r="F25" s="1076"/>
      <c r="G25" s="1077" t="str">
        <f>IF('例　①収支予算書　基盤強化推進費'!G25="","",'例　①収支予算書　基盤強化推進費'!G25)</f>
        <v/>
      </c>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9"/>
      <c r="AF25" s="162" t="s">
        <v>279</v>
      </c>
      <c r="AH25" s="101">
        <v>23</v>
      </c>
      <c r="AI25" s="110" t="s">
        <v>410</v>
      </c>
      <c r="AJ25" s="111"/>
      <c r="AK25" s="111"/>
      <c r="AL25" s="111"/>
      <c r="AM25" s="111"/>
      <c r="AN25" s="111"/>
      <c r="AO25" s="111"/>
      <c r="AP25" s="111"/>
      <c r="AQ25" s="111"/>
      <c r="AR25" s="112"/>
      <c r="AS25" s="317" t="s">
        <v>477</v>
      </c>
      <c r="AT25" s="162" t="s">
        <v>283</v>
      </c>
    </row>
    <row r="26" spans="1:69" s="75" customFormat="1" ht="17.7" customHeight="1">
      <c r="A26" s="562" t="s">
        <v>37</v>
      </c>
      <c r="B26" s="563"/>
      <c r="C26" s="563"/>
      <c r="D26" s="1074" t="str">
        <f>IF('例　①収支予算書　基盤強化推進費'!D26="","",'例　①収支予算書　基盤強化推進費'!D26)</f>
        <v/>
      </c>
      <c r="E26" s="1075"/>
      <c r="F26" s="1076"/>
      <c r="G26" s="1077" t="str">
        <f>IF('例　①収支予算書　基盤強化推進費'!G26="","",'例　①収支予算書　基盤強化推進費'!G26)</f>
        <v/>
      </c>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8"/>
      <c r="AD26" s="1079"/>
      <c r="AF26" s="162" t="s">
        <v>280</v>
      </c>
      <c r="AH26" s="163" t="s">
        <v>357</v>
      </c>
      <c r="AI26" s="535"/>
      <c r="AJ26" s="535"/>
      <c r="AK26" s="535"/>
      <c r="AL26" s="535"/>
      <c r="AM26" s="535"/>
      <c r="AN26" s="535"/>
      <c r="AO26" s="535"/>
      <c r="AP26" s="535"/>
      <c r="AQ26" s="535"/>
      <c r="AR26" s="535"/>
      <c r="AS26" s="76"/>
      <c r="AT26" s="162" t="s">
        <v>284</v>
      </c>
    </row>
    <row r="27" spans="1:69" s="75" customFormat="1" ht="17.7" customHeight="1">
      <c r="A27" s="495" t="s">
        <v>38</v>
      </c>
      <c r="B27" s="496"/>
      <c r="C27" s="496"/>
      <c r="D27" s="1074" t="str">
        <f>IF('例　①収支予算書　基盤強化推進費'!D27="","",'例　①収支予算書　基盤強化推進費'!D27)</f>
        <v/>
      </c>
      <c r="E27" s="1075"/>
      <c r="F27" s="1076"/>
      <c r="G27" s="1077" t="str">
        <f>IF('例　①収支予算書　基盤強化推進費'!G27="","",'例　①収支予算書　基盤強化推進費'!G27)</f>
        <v/>
      </c>
      <c r="H27" s="1078"/>
      <c r="I27" s="1078"/>
      <c r="J27" s="1078"/>
      <c r="K27" s="1078"/>
      <c r="L27" s="1078"/>
      <c r="M27" s="1078"/>
      <c r="N27" s="1078"/>
      <c r="O27" s="1078"/>
      <c r="P27" s="1078"/>
      <c r="Q27" s="1078"/>
      <c r="R27" s="1078"/>
      <c r="S27" s="1078"/>
      <c r="T27" s="1078"/>
      <c r="U27" s="1078"/>
      <c r="V27" s="1078"/>
      <c r="W27" s="1078"/>
      <c r="X27" s="1078"/>
      <c r="Y27" s="1078"/>
      <c r="Z27" s="1078"/>
      <c r="AA27" s="1078"/>
      <c r="AB27" s="1078"/>
      <c r="AC27" s="1078"/>
      <c r="AD27" s="1079"/>
      <c r="AF27" s="162" t="s">
        <v>281</v>
      </c>
      <c r="AH27" s="245" t="s">
        <v>426</v>
      </c>
      <c r="AI27" s="246"/>
      <c r="AJ27" s="246"/>
      <c r="AK27" s="246"/>
      <c r="AL27" s="246"/>
      <c r="AM27" s="246"/>
      <c r="AN27" s="246"/>
      <c r="AO27" s="246"/>
      <c r="AP27" s="246"/>
      <c r="AQ27" s="246"/>
      <c r="AR27" s="246"/>
      <c r="AS27" s="76"/>
    </row>
    <row r="28" spans="1:69" s="75" customFormat="1" ht="17.7" customHeight="1">
      <c r="A28" s="562" t="s">
        <v>39</v>
      </c>
      <c r="B28" s="563"/>
      <c r="C28" s="563"/>
      <c r="D28" s="1080">
        <f>IF('例　①収支予算書　基盤強化推進費'!D28="","",'例　①収支予算書　基盤強化推進費'!D28)</f>
        <v>0</v>
      </c>
      <c r="E28" s="1081"/>
      <c r="F28" s="1082"/>
      <c r="G28" s="680" t="s">
        <v>312</v>
      </c>
      <c r="H28" s="498"/>
      <c r="I28" s="681"/>
      <c r="J28" s="1083" t="str">
        <f>IF('例　①収支予算書　基盤強化推進費'!J28="","",'例　①収支予算書　基盤強化推進費'!J28)</f>
        <v/>
      </c>
      <c r="K28" s="1084"/>
      <c r="L28" s="683" t="s">
        <v>313</v>
      </c>
      <c r="M28" s="684"/>
      <c r="N28" s="684"/>
      <c r="O28" s="684"/>
      <c r="P28" s="1083" t="str">
        <f>IF('例　①収支予算書　基盤強化推進費'!P28="","",'例　①収支予算書　基盤強化推進費'!P28)</f>
        <v/>
      </c>
      <c r="Q28" s="1084"/>
      <c r="R28" s="284"/>
      <c r="S28" s="284"/>
      <c r="T28" s="284"/>
      <c r="U28" s="284"/>
      <c r="V28" s="284"/>
      <c r="W28" s="284"/>
      <c r="X28" s="284"/>
      <c r="Y28" s="284"/>
      <c r="Z28" s="284"/>
      <c r="AA28" s="285"/>
      <c r="AB28" s="285"/>
      <c r="AC28" s="285"/>
      <c r="AD28" s="286"/>
      <c r="AF28" s="162" t="s">
        <v>282</v>
      </c>
      <c r="AH28" s="245" t="s">
        <v>427</v>
      </c>
      <c r="AI28" s="246"/>
      <c r="AJ28" s="246"/>
      <c r="AK28" s="246"/>
      <c r="AL28" s="246"/>
      <c r="AM28" s="246"/>
      <c r="AN28" s="246"/>
      <c r="AO28" s="246"/>
      <c r="AP28" s="246"/>
      <c r="AQ28" s="246"/>
      <c r="AR28" s="246"/>
      <c r="AS28" s="76"/>
    </row>
    <row r="29" spans="1:69" s="75" customFormat="1" ht="17.7" customHeight="1">
      <c r="A29" s="495" t="s">
        <v>40</v>
      </c>
      <c r="B29" s="496"/>
      <c r="C29" s="496"/>
      <c r="D29" s="1080">
        <f>IF('例　①収支予算書　基盤強化推進費'!D29="","",'例　①収支予算書　基盤強化推進費'!D29)</f>
        <v>100000</v>
      </c>
      <c r="E29" s="1081"/>
      <c r="F29" s="1082"/>
      <c r="G29" s="680" t="s">
        <v>309</v>
      </c>
      <c r="H29" s="498"/>
      <c r="I29" s="681"/>
      <c r="J29" s="1083">
        <f>IF('例　①収支予算書　基盤強化推進費'!J29="","",'例　①収支予算書　基盤強化推進費'!J29)</f>
        <v>5000</v>
      </c>
      <c r="K29" s="1084"/>
      <c r="L29" s="497" t="s">
        <v>311</v>
      </c>
      <c r="M29" s="498"/>
      <c r="N29" s="498"/>
      <c r="O29" s="498"/>
      <c r="P29" s="1083">
        <f>IF('例　①収支予算書　基盤強化推進費'!P29="","",'例　①収支予算書　基盤強化推進費'!P29)</f>
        <v>10</v>
      </c>
      <c r="Q29" s="1084"/>
      <c r="R29" s="497" t="s">
        <v>310</v>
      </c>
      <c r="S29" s="498"/>
      <c r="T29" s="498"/>
      <c r="U29" s="1083">
        <f>IF('例　①収支予算書　基盤強化推進費'!U29="","",'例　①収支予算書　基盤強化推進費'!U29)</f>
        <v>10</v>
      </c>
      <c r="V29" s="1084"/>
      <c r="W29" s="284"/>
      <c r="X29" s="776" t="s">
        <v>451</v>
      </c>
      <c r="Y29" s="777"/>
      <c r="Z29" s="777"/>
      <c r="AA29" s="778"/>
      <c r="AB29" s="752">
        <f>IF('例　①収支予算書　基盤強化推進費'!AB29="","",'例　①収支予算書　基盤強化推進費'!AB29)</f>
        <v>0</v>
      </c>
      <c r="AC29" s="752"/>
      <c r="AD29" s="753"/>
      <c r="AF29" s="162" t="s">
        <v>283</v>
      </c>
      <c r="AH29" s="245" t="s">
        <v>428</v>
      </c>
      <c r="AI29" s="246"/>
      <c r="AJ29" s="246"/>
      <c r="AK29" s="246"/>
      <c r="AL29" s="246"/>
      <c r="AM29" s="246"/>
      <c r="AN29" s="246"/>
      <c r="AO29" s="246"/>
      <c r="AP29" s="246"/>
      <c r="AQ29" s="246"/>
      <c r="AR29" s="246"/>
      <c r="AS29" s="76"/>
    </row>
    <row r="30" spans="1:69" s="75" customFormat="1" ht="17.7" customHeight="1">
      <c r="A30" s="562" t="s">
        <v>41</v>
      </c>
      <c r="B30" s="563"/>
      <c r="C30" s="563"/>
      <c r="D30" s="1074" t="str">
        <f>IF('例　①収支予算書　基盤強化推進費'!D30="","",'例　①収支予算書　基盤強化推進費'!D30)</f>
        <v/>
      </c>
      <c r="E30" s="1075"/>
      <c r="F30" s="1076"/>
      <c r="G30" s="1077" t="str">
        <f>IF('例　①収支予算書　基盤強化推進費'!G30="","",'例　①収支予算書　基盤強化推進費'!G30)</f>
        <v/>
      </c>
      <c r="H30" s="1078"/>
      <c r="I30" s="1078"/>
      <c r="J30" s="1078"/>
      <c r="K30" s="1078"/>
      <c r="L30" s="1078"/>
      <c r="M30" s="1078"/>
      <c r="N30" s="1078"/>
      <c r="O30" s="1078"/>
      <c r="P30" s="1078"/>
      <c r="Q30" s="1078"/>
      <c r="R30" s="1078"/>
      <c r="S30" s="1078"/>
      <c r="T30" s="1078"/>
      <c r="U30" s="1078"/>
      <c r="V30" s="1078"/>
      <c r="W30" s="1078"/>
      <c r="X30" s="1078"/>
      <c r="Y30" s="1078"/>
      <c r="Z30" s="1078"/>
      <c r="AA30" s="1085"/>
      <c r="AB30" s="1085"/>
      <c r="AC30" s="1085"/>
      <c r="AD30" s="1086"/>
      <c r="AF30" s="162" t="s">
        <v>284</v>
      </c>
      <c r="AH30" s="15" t="s">
        <v>357</v>
      </c>
      <c r="AI30" s="246"/>
      <c r="AJ30" s="246"/>
      <c r="AK30" s="246"/>
      <c r="AL30" s="246"/>
      <c r="AM30" s="246"/>
      <c r="AN30" s="246"/>
      <c r="AO30" s="246"/>
      <c r="AP30" s="246"/>
      <c r="AQ30" s="246"/>
      <c r="AR30" s="246"/>
      <c r="AS30" s="76"/>
    </row>
    <row r="31" spans="1:69" s="75" customFormat="1" ht="17.7" customHeight="1" thickBot="1">
      <c r="A31" s="562" t="s">
        <v>42</v>
      </c>
      <c r="B31" s="563"/>
      <c r="C31" s="563"/>
      <c r="D31" s="1074" t="str">
        <f>IF('例　①収支予算書　基盤強化推進費'!D31="","",'例　①収支予算書　基盤強化推進費'!D31)</f>
        <v/>
      </c>
      <c r="E31" s="1075"/>
      <c r="F31" s="1076"/>
      <c r="G31" s="1077" t="str">
        <f>IF('例　①収支予算書　基盤強化推進費'!G31="","",'例　①収支予算書　基盤強化推進費'!G31)</f>
        <v/>
      </c>
      <c r="H31" s="1078"/>
      <c r="I31" s="1078"/>
      <c r="J31" s="1078"/>
      <c r="K31" s="1078"/>
      <c r="L31" s="1078"/>
      <c r="M31" s="1078"/>
      <c r="N31" s="1078"/>
      <c r="O31" s="1078"/>
      <c r="P31" s="1078"/>
      <c r="Q31" s="1078"/>
      <c r="R31" s="1078"/>
      <c r="S31" s="1078"/>
      <c r="T31" s="1078"/>
      <c r="U31" s="1078"/>
      <c r="V31" s="1078"/>
      <c r="W31" s="1078"/>
      <c r="X31" s="1078"/>
      <c r="Y31" s="1078"/>
      <c r="Z31" s="1078"/>
      <c r="AA31" s="1085"/>
      <c r="AB31" s="1085"/>
      <c r="AC31" s="1085"/>
      <c r="AD31" s="1086"/>
      <c r="AF31" s="75" t="s">
        <v>486</v>
      </c>
      <c r="AH31" s="183"/>
      <c r="AI31" s="208"/>
      <c r="AJ31" s="76"/>
      <c r="AK31" s="76"/>
      <c r="AL31" s="76"/>
      <c r="AM31" s="76"/>
      <c r="AN31" s="209"/>
      <c r="AO31" s="209"/>
      <c r="AP31" s="164"/>
      <c r="AQ31" s="164"/>
      <c r="AR31" s="164"/>
      <c r="AS31" s="76"/>
    </row>
    <row r="32" spans="1:69" s="75" customFormat="1" ht="17.7" customHeight="1" thickBot="1">
      <c r="A32" s="495" t="s">
        <v>43</v>
      </c>
      <c r="B32" s="496"/>
      <c r="C32" s="496"/>
      <c r="D32" s="1074" t="str">
        <f>IF('例　①収支予算書　基盤強化推進費'!D32="","",'例　①収支予算書　基盤強化推進費'!D32)</f>
        <v/>
      </c>
      <c r="E32" s="1075"/>
      <c r="F32" s="1076"/>
      <c r="G32" s="1077" t="str">
        <f>IF('例　①収支予算書　基盤強化推進費'!G32="","",'例　①収支予算書　基盤強化推進費'!G32)</f>
        <v/>
      </c>
      <c r="H32" s="1078"/>
      <c r="I32" s="1078"/>
      <c r="J32" s="1078"/>
      <c r="K32" s="1078"/>
      <c r="L32" s="1078"/>
      <c r="M32" s="1078"/>
      <c r="N32" s="1078"/>
      <c r="O32" s="1078"/>
      <c r="P32" s="1078"/>
      <c r="Q32" s="1078"/>
      <c r="R32" s="1078"/>
      <c r="S32" s="1078"/>
      <c r="T32" s="1078"/>
      <c r="U32" s="1078"/>
      <c r="V32" s="1078"/>
      <c r="W32" s="1078"/>
      <c r="X32" s="1078"/>
      <c r="Y32" s="1078"/>
      <c r="Z32" s="1078"/>
      <c r="AA32" s="1085"/>
      <c r="AB32" s="1085"/>
      <c r="AC32" s="1085"/>
      <c r="AD32" s="1086"/>
      <c r="AF32" s="523" t="s">
        <v>374</v>
      </c>
      <c r="AG32" s="524"/>
      <c r="AH32" s="297" t="s">
        <v>309</v>
      </c>
      <c r="AI32" s="299" t="s">
        <v>369</v>
      </c>
      <c r="AJ32" s="298" t="s">
        <v>316</v>
      </c>
      <c r="AK32" s="300" t="s">
        <v>310</v>
      </c>
      <c r="AL32" s="298" t="s">
        <v>316</v>
      </c>
      <c r="AM32" s="525" t="s">
        <v>11</v>
      </c>
      <c r="AN32" s="526"/>
      <c r="AO32" s="209"/>
      <c r="AP32" s="164"/>
      <c r="AQ32" s="164"/>
      <c r="AR32" s="164"/>
      <c r="AS32" s="76"/>
    </row>
    <row r="33" spans="1:98" s="75" customFormat="1" ht="17.7" customHeight="1" thickTop="1" thickBot="1">
      <c r="A33" s="662" t="s">
        <v>44</v>
      </c>
      <c r="B33" s="663"/>
      <c r="C33" s="663"/>
      <c r="D33" s="1091" t="str">
        <f>IF('例　①収支予算書　基盤強化推進費'!D33="","",'例　①収支予算書　基盤強化推進費'!D33)</f>
        <v/>
      </c>
      <c r="E33" s="1092"/>
      <c r="F33" s="1093"/>
      <c r="G33" s="1094" t="str">
        <f>IF('例　①収支予算書　基盤強化推進費'!G33="","",'例　①収支予算書　基盤強化推進費'!G33)</f>
        <v/>
      </c>
      <c r="H33" s="1095"/>
      <c r="I33" s="1095"/>
      <c r="J33" s="1095"/>
      <c r="K33" s="1095"/>
      <c r="L33" s="1095"/>
      <c r="M33" s="1095"/>
      <c r="N33" s="1095"/>
      <c r="O33" s="1095"/>
      <c r="P33" s="1095"/>
      <c r="Q33" s="1095"/>
      <c r="R33" s="1095"/>
      <c r="S33" s="1095"/>
      <c r="T33" s="1095"/>
      <c r="U33" s="1095"/>
      <c r="V33" s="1095"/>
      <c r="W33" s="1095"/>
      <c r="X33" s="1095"/>
      <c r="Y33" s="1095"/>
      <c r="Z33" s="1095"/>
      <c r="AA33" s="1095"/>
      <c r="AB33" s="1095"/>
      <c r="AC33" s="1095"/>
      <c r="AD33" s="1096"/>
      <c r="AF33" s="1097" t="str">
        <f>IF('例　①収支予算書　基盤強化推進費'!AF33="","",'例　①収支予算書　基盤強化推進費'!AF33)</f>
        <v/>
      </c>
      <c r="AG33" s="1098"/>
      <c r="AH33" s="342" t="str">
        <f>IF('例　①収支予算書　基盤強化推進費'!AH33="","",'例　①収支予算書　基盤強化推進費'!AH33)</f>
        <v/>
      </c>
      <c r="AI33" s="343" t="str">
        <f>IF('例　①収支予算書　基盤強化推進費'!AI33="","",'例　①収支予算書　基盤強化推進費'!AI33)</f>
        <v/>
      </c>
      <c r="AJ33" s="344">
        <f>IF('例　①収支予算書　基盤強化推進費'!AJ33="","",'例　①収支予算書　基盤強化推進費'!AJ33)</f>
        <v>0</v>
      </c>
      <c r="AK33" s="343" t="str">
        <f>IF('例　①収支予算書　基盤強化推進費'!AK33="","",'例　①収支予算書　基盤強化推進費'!AK33)</f>
        <v/>
      </c>
      <c r="AL33" s="344">
        <f>IF('例　①収支予算書　基盤強化推進費'!AL33="","",'例　①収支予算書　基盤強化推進費'!AL33)</f>
        <v>0</v>
      </c>
      <c r="AM33" s="1089">
        <f>IF('例　①収支予算書　基盤強化推進費'!AM33="","",'例　①収支予算書　基盤強化推進費'!AM33)</f>
        <v>0</v>
      </c>
      <c r="AN33" s="1090"/>
      <c r="AO33" s="209"/>
      <c r="AP33" s="164"/>
      <c r="AQ33" s="164"/>
      <c r="AR33" s="164"/>
      <c r="AS33" s="76"/>
    </row>
    <row r="34" spans="1:98" s="75" customFormat="1" ht="17.7" customHeight="1" thickBot="1">
      <c r="A34" s="669" t="s">
        <v>0</v>
      </c>
      <c r="B34" s="669"/>
      <c r="C34" s="669"/>
      <c r="D34" s="619">
        <f>IF('例　①収支予算書　基盤強化推進費'!D34="","",'例　①収支予算書　基盤強化推進費'!D34)</f>
        <v>383700</v>
      </c>
      <c r="E34" s="620"/>
      <c r="F34" s="621"/>
      <c r="G34" s="78"/>
      <c r="H34" s="78"/>
      <c r="I34" s="78"/>
      <c r="J34" s="78"/>
      <c r="K34" s="78"/>
      <c r="L34" s="78"/>
      <c r="M34" s="78"/>
      <c r="N34" s="78"/>
      <c r="O34" s="78"/>
      <c r="P34" s="78"/>
      <c r="Q34" s="78"/>
      <c r="R34" s="78"/>
      <c r="S34" s="78"/>
      <c r="T34" s="78"/>
      <c r="U34" s="78"/>
      <c r="V34" s="78"/>
      <c r="W34" s="78"/>
      <c r="X34" s="78"/>
      <c r="Y34" s="79"/>
      <c r="Z34" s="79"/>
      <c r="AA34" s="79"/>
      <c r="AB34" s="79"/>
      <c r="AC34" s="79"/>
      <c r="AD34" s="79"/>
      <c r="AF34" s="1087" t="str">
        <f>IF('例　①収支予算書　基盤強化推進費'!AF34="","",'例　①収支予算書　基盤強化推進費'!AF34)</f>
        <v/>
      </c>
      <c r="AG34" s="1088"/>
      <c r="AH34" s="342" t="str">
        <f>IF('例　①収支予算書　基盤強化推進費'!AH34="","",'例　①収支予算書　基盤強化推進費'!AH34)</f>
        <v/>
      </c>
      <c r="AI34" s="343" t="str">
        <f>IF('例　①収支予算書　基盤強化推進費'!AI34="","",'例　①収支予算書　基盤強化推進費'!AI34)</f>
        <v/>
      </c>
      <c r="AJ34" s="344">
        <f>IF('例　①収支予算書　基盤強化推進費'!AJ34="","",'例　①収支予算書　基盤強化推進費'!AJ34)</f>
        <v>0</v>
      </c>
      <c r="AK34" s="343" t="str">
        <f>IF('例　①収支予算書　基盤強化推進費'!AK34="","",'例　①収支予算書　基盤強化推進費'!AK34)</f>
        <v/>
      </c>
      <c r="AL34" s="344">
        <f>IF('例　①収支予算書　基盤強化推進費'!AL34="","",'例　①収支予算書　基盤強化推進費'!AL34)</f>
        <v>0</v>
      </c>
      <c r="AM34" s="1089">
        <f>IF('例　①収支予算書　基盤強化推進費'!AM34="","",'例　①収支予算書　基盤強化推進費'!AM34)</f>
        <v>0</v>
      </c>
      <c r="AN34" s="1090"/>
      <c r="AO34" s="209"/>
      <c r="AP34" s="164"/>
      <c r="AQ34" s="164"/>
      <c r="AR34" s="164"/>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1087" t="str">
        <f>IF('例　①収支予算書　基盤強化推進費'!AF35="","",'例　①収支予算書　基盤強化推進費'!AF35)</f>
        <v/>
      </c>
      <c r="AG35" s="1088"/>
      <c r="AH35" s="342" t="str">
        <f>IF('例　①収支予算書　基盤強化推進費'!AH35="","",'例　①収支予算書　基盤強化推進費'!AH35)</f>
        <v/>
      </c>
      <c r="AI35" s="343" t="str">
        <f>IF('例　①収支予算書　基盤強化推進費'!AI35="","",'例　①収支予算書　基盤強化推進費'!AI35)</f>
        <v/>
      </c>
      <c r="AJ35" s="344">
        <f>IF('例　①収支予算書　基盤強化推進費'!AJ35="","",'例　①収支予算書　基盤強化推進費'!AJ35)</f>
        <v>0</v>
      </c>
      <c r="AK35" s="343" t="str">
        <f>IF('例　①収支予算書　基盤強化推進費'!AK35="","",'例　①収支予算書　基盤強化推進費'!AK35)</f>
        <v/>
      </c>
      <c r="AL35" s="344">
        <f>IF('例　①収支予算書　基盤強化推進費'!AL35="","",'例　①収支予算書　基盤強化推進費'!AL35)</f>
        <v>0</v>
      </c>
      <c r="AM35" s="1089">
        <f>IF('例　①収支予算書　基盤強化推進費'!AM35="","",'例　①収支予算書　基盤強化推進費'!AM35)</f>
        <v>0</v>
      </c>
      <c r="AN35" s="1090"/>
      <c r="AO35" s="209"/>
      <c r="AP35" s="164"/>
      <c r="AQ35" s="164"/>
      <c r="AR35" s="164"/>
    </row>
    <row r="36" spans="1:98" s="76" customFormat="1"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1099" t="str">
        <f>IF('例　①収支予算書　基盤強化推進費'!AF36="","",'例　①収支予算書　基盤強化推進費'!AF36)</f>
        <v/>
      </c>
      <c r="AG36" s="1100"/>
      <c r="AH36" s="345" t="str">
        <f>IF('例　①収支予算書　基盤強化推進費'!AH36="","",'例　①収支予算書　基盤強化推進費'!AH36)</f>
        <v/>
      </c>
      <c r="AI36" s="346" t="str">
        <f>IF('例　①収支予算書　基盤強化推進費'!AI36="","",'例　①収支予算書　基盤強化推進費'!AI36)</f>
        <v/>
      </c>
      <c r="AJ36" s="347">
        <f>IF('例　①収支予算書　基盤強化推進費'!AJ36="","",'例　①収支予算書　基盤強化推進費'!AJ36)</f>
        <v>0</v>
      </c>
      <c r="AK36" s="346" t="str">
        <f>IF('例　①収支予算書　基盤強化推進費'!AK36="","",'例　①収支予算書　基盤強化推進費'!AK36)</f>
        <v/>
      </c>
      <c r="AL36" s="347">
        <f>IF('例　①収支予算書　基盤強化推進費'!AL36="","",'例　①収支予算書　基盤強化推進費'!AL36)</f>
        <v>0</v>
      </c>
      <c r="AM36" s="1101">
        <f>IF('例　①収支予算書　基盤強化推進費'!AM36="","",'例　①収支予算書　基盤強化推進費'!AM36)</f>
        <v>0</v>
      </c>
      <c r="AN36" s="1102"/>
      <c r="AO36" s="209"/>
      <c r="AP36" s="164"/>
      <c r="AQ36" s="164"/>
      <c r="AR36" s="164"/>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7" customHeight="1" thickBot="1">
      <c r="A37" s="635" t="s">
        <v>4</v>
      </c>
      <c r="B37" s="636"/>
      <c r="C37" s="637"/>
      <c r="D37" s="682" t="s">
        <v>266</v>
      </c>
      <c r="E37" s="566"/>
      <c r="F37" s="567"/>
      <c r="G37" s="688" t="s">
        <v>267</v>
      </c>
      <c r="H37" s="689"/>
      <c r="I37" s="689"/>
      <c r="J37" s="689"/>
      <c r="K37" s="689"/>
      <c r="L37" s="689"/>
      <c r="M37" s="689"/>
      <c r="N37" s="689"/>
      <c r="O37" s="689"/>
      <c r="P37" s="689"/>
      <c r="Q37" s="689"/>
      <c r="R37" s="689"/>
      <c r="S37" s="689"/>
      <c r="T37" s="689"/>
      <c r="U37" s="689"/>
      <c r="V37" s="689"/>
      <c r="W37" s="689"/>
      <c r="X37" s="689"/>
      <c r="Y37" s="689"/>
      <c r="Z37" s="689"/>
      <c r="AA37" s="689"/>
      <c r="AB37" s="689"/>
      <c r="AC37" s="689"/>
      <c r="AD37" s="690"/>
      <c r="AE37" s="76"/>
      <c r="AF37" s="212"/>
      <c r="AG37" s="212"/>
      <c r="AH37" s="348"/>
      <c r="AI37" s="349"/>
      <c r="AJ37" s="349"/>
      <c r="AK37" s="349"/>
      <c r="AL37" s="350" t="s">
        <v>375</v>
      </c>
      <c r="AM37" s="1103">
        <f>SUM(AM33:AN36)</f>
        <v>0</v>
      </c>
      <c r="AN37" s="1103"/>
      <c r="AO37" s="331" t="s">
        <v>487</v>
      </c>
      <c r="AP37" s="332"/>
      <c r="AQ37" s="332"/>
      <c r="AR37" s="332"/>
      <c r="AS37" s="333"/>
      <c r="AT37" s="333"/>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7" customHeight="1" thickBot="1">
      <c r="A38" s="616" t="s">
        <v>3</v>
      </c>
      <c r="B38" s="617"/>
      <c r="C38" s="618"/>
      <c r="D38" s="591">
        <f>IF('例　①収支予算書　基盤強化推進費'!D38="","",'例　①収支予算書　基盤強化推進費'!D38)</f>
        <v>51300</v>
      </c>
      <c r="E38" s="592"/>
      <c r="F38" s="593"/>
      <c r="G38" s="691" t="s">
        <v>315</v>
      </c>
      <c r="H38" s="692"/>
      <c r="I38" s="692"/>
      <c r="J38" s="693"/>
      <c r="K38" s="740" t="s">
        <v>434</v>
      </c>
      <c r="L38" s="693"/>
      <c r="M38" s="740" t="s">
        <v>435</v>
      </c>
      <c r="N38" s="692"/>
      <c r="O38" s="642" t="s">
        <v>314</v>
      </c>
      <c r="P38" s="643"/>
      <c r="Q38" s="738" t="s">
        <v>318</v>
      </c>
      <c r="R38" s="739"/>
      <c r="S38" s="642" t="s">
        <v>319</v>
      </c>
      <c r="T38" s="643"/>
      <c r="U38" s="723"/>
      <c r="V38" s="724"/>
      <c r="W38" s="729"/>
      <c r="X38" s="724"/>
      <c r="Y38" s="729"/>
      <c r="Z38" s="724"/>
      <c r="AA38" s="729"/>
      <c r="AB38" s="724"/>
      <c r="AC38" s="729"/>
      <c r="AD38" s="732"/>
      <c r="AF38" s="212"/>
      <c r="AG38" s="212"/>
      <c r="AH38" s="348"/>
      <c r="AI38" s="349"/>
      <c r="AJ38" s="349"/>
      <c r="AK38" s="349"/>
      <c r="AL38" s="349"/>
      <c r="AM38" s="349"/>
      <c r="AN38" s="349"/>
      <c r="AO38" s="349"/>
      <c r="AP38" s="349"/>
      <c r="AQ38" s="349"/>
      <c r="AR38" s="349"/>
      <c r="AS38" s="349"/>
      <c r="AT38" s="349"/>
      <c r="AU38" s="349"/>
      <c r="AV38" s="76"/>
      <c r="AW38" s="76"/>
      <c r="AX38" s="76"/>
      <c r="AY38" s="76"/>
      <c r="AZ38" s="76"/>
      <c r="BA38" s="76"/>
      <c r="BB38" s="76"/>
      <c r="BC38" s="76"/>
      <c r="BD38" s="76"/>
      <c r="BE38" s="76"/>
    </row>
    <row r="39" spans="1:98" s="75" customFormat="1" ht="17.7" customHeight="1" thickBot="1">
      <c r="A39" s="89"/>
      <c r="B39" s="90"/>
      <c r="C39" s="91"/>
      <c r="D39" s="157"/>
      <c r="E39" s="247"/>
      <c r="F39" s="247"/>
      <c r="G39" s="694" t="str">
        <f>IF('例　①収支予算書　基盤強化推進費'!G39="","",'例　①収支予算書　基盤強化推進費'!G39)</f>
        <v>事前会議</v>
      </c>
      <c r="H39" s="695"/>
      <c r="I39" s="695"/>
      <c r="J39" s="696"/>
      <c r="K39" s="712">
        <f>IF('例　①収支予算書　基盤強化推進費'!K39="","",'例　①収支予算書　基盤強化推進費'!K39)</f>
        <v>5000</v>
      </c>
      <c r="L39" s="713"/>
      <c r="M39" s="648">
        <f>IF('例　①収支予算書　基盤強化推進費'!M39="","",'例　①収支予算書　基盤強化推進費'!M39)</f>
        <v>8</v>
      </c>
      <c r="N39" s="649"/>
      <c r="O39" s="648">
        <f>IF('例　①収支予算書　基盤強化推進費'!O39="","",'例　①収支予算書　基盤強化推進費'!O39)</f>
        <v>16000</v>
      </c>
      <c r="P39" s="649"/>
      <c r="Q39" s="648">
        <f>IF('例　①収支予算書　基盤強化推進費'!Q39="","",'例　①収支予算書　基盤強化推進費'!Q39)</f>
        <v>2400</v>
      </c>
      <c r="R39" s="736"/>
      <c r="S39" s="648">
        <f>IF('例　①収支予算書　基盤強化推進費'!S39="","",'例　①収支予算書　基盤強化推進費'!S39)</f>
        <v>1500</v>
      </c>
      <c r="T39" s="649"/>
      <c r="U39" s="725"/>
      <c r="V39" s="726"/>
      <c r="W39" s="730"/>
      <c r="X39" s="726"/>
      <c r="Y39" s="730"/>
      <c r="Z39" s="726"/>
      <c r="AA39" s="730"/>
      <c r="AB39" s="726"/>
      <c r="AC39" s="730"/>
      <c r="AD39" s="733"/>
      <c r="AF39" s="75" t="s">
        <v>321</v>
      </c>
      <c r="AG39" s="76"/>
      <c r="AH39" s="659" t="s">
        <v>339</v>
      </c>
      <c r="AI39" s="660"/>
      <c r="AJ39" s="660"/>
      <c r="AK39" s="660"/>
      <c r="AL39" s="661"/>
      <c r="AM39" s="656" t="s">
        <v>366</v>
      </c>
      <c r="AN39" s="657"/>
      <c r="AO39" s="657"/>
      <c r="AP39" s="657"/>
      <c r="AQ39" s="657"/>
      <c r="AR39" s="657"/>
      <c r="AS39" s="657"/>
      <c r="AT39" s="657"/>
      <c r="AU39" s="658"/>
      <c r="AV39" s="76"/>
    </row>
    <row r="40" spans="1:98" s="75" customFormat="1" ht="17.7" customHeight="1" thickBot="1">
      <c r="A40" s="89"/>
      <c r="B40" s="90"/>
      <c r="C40" s="91"/>
      <c r="D40" s="157"/>
      <c r="E40" s="247"/>
      <c r="F40" s="247"/>
      <c r="G40" s="694" t="str">
        <f>IF('例　①収支予算書　基盤強化推進費'!G40="","",'例　①収支予算書　基盤強化推進費'!G40)</f>
        <v>第1回実行委員会</v>
      </c>
      <c r="H40" s="695"/>
      <c r="I40" s="695"/>
      <c r="J40" s="696"/>
      <c r="K40" s="712">
        <f>IF('例　①収支予算書　基盤強化推進費'!K40="","",'例　①収支予算書　基盤強化推進費'!K40)</f>
        <v>5000</v>
      </c>
      <c r="L40" s="713"/>
      <c r="M40" s="648">
        <f>IF('例　①収支予算書　基盤強化推進費'!M40="","",'例　①収支予算書　基盤強化推進費'!M40)</f>
        <v>8</v>
      </c>
      <c r="N40" s="649"/>
      <c r="O40" s="648">
        <f>IF('例　①収支予算書　基盤強化推進費'!O40="","",'例　①収支予算書　基盤強化推進費'!O40)</f>
        <v>16000</v>
      </c>
      <c r="P40" s="649"/>
      <c r="Q40" s="648">
        <f>IF('例　①収支予算書　基盤強化推進費'!Q40="","",'例　①収支予算書　基盤強化推進費'!Q40)</f>
        <v>2400</v>
      </c>
      <c r="R40" s="736"/>
      <c r="S40" s="648">
        <f>IF('例　①収支予算書　基盤強化推進費'!S40="","",'例　①収支予算書　基盤強化推進費'!S40)</f>
        <v>3000</v>
      </c>
      <c r="T40" s="649"/>
      <c r="U40" s="725"/>
      <c r="V40" s="726"/>
      <c r="W40" s="730"/>
      <c r="X40" s="726"/>
      <c r="Y40" s="730"/>
      <c r="Z40" s="726"/>
      <c r="AA40" s="730"/>
      <c r="AB40" s="726"/>
      <c r="AC40" s="730"/>
      <c r="AD40" s="733"/>
      <c r="AF40" s="502" t="s">
        <v>315</v>
      </c>
      <c r="AG40" s="503"/>
      <c r="AH40" s="303" t="s">
        <v>316</v>
      </c>
      <c r="AI40" s="304" t="s">
        <v>434</v>
      </c>
      <c r="AJ40" s="304" t="s">
        <v>435</v>
      </c>
      <c r="AK40" s="304" t="s">
        <v>314</v>
      </c>
      <c r="AL40" s="305" t="s">
        <v>318</v>
      </c>
      <c r="AM40" s="306" t="s">
        <v>316</v>
      </c>
      <c r="AN40" s="351">
        <f>IF('例　①収支予算書　基盤強化推進費'!AN40="","",'例　①収支予算書　基盤強化推進費'!AN40)</f>
        <v>500</v>
      </c>
      <c r="AO40" s="351">
        <f>IF('例　①収支予算書　基盤強化推進費'!AO40="","",'例　①収支予算書　基盤強化推進費'!AO40)</f>
        <v>1000</v>
      </c>
      <c r="AP40" s="351">
        <f>IF('例　①収支予算書　基盤強化推進費'!AP40="","",'例　①収支予算書　基盤強化推進費'!AP40)</f>
        <v>1500</v>
      </c>
      <c r="AQ40" s="351" t="str">
        <f>IF('例　①収支予算書　基盤強化推進費'!AQ40="","",'例　①収支予算書　基盤強化推進費'!AQ40)</f>
        <v/>
      </c>
      <c r="AR40" s="351" t="str">
        <f>IF('例　①収支予算書　基盤強化推進費'!AR40="","",'例　①収支予算書　基盤強化推進費'!AR40)</f>
        <v/>
      </c>
      <c r="AS40" s="351" t="str">
        <f>IF('例　①収支予算書　基盤強化推進費'!AS40="","",'例　①収支予算書　基盤強化推進費'!AS40)</f>
        <v/>
      </c>
      <c r="AT40" s="351" t="str">
        <f>IF('例　①収支予算書　基盤強化推進費'!AT40="","",'例　①収支予算書　基盤強化推進費'!AT40)</f>
        <v/>
      </c>
      <c r="AU40" s="352" t="str">
        <f>IF('例　①収支予算書　基盤強化推進費'!AU40="","",'例　①収支予算書　基盤強化推進費'!AU40)</f>
        <v/>
      </c>
      <c r="AV40" s="322" t="s">
        <v>416</v>
      </c>
    </row>
    <row r="41" spans="1:98" s="75" customFormat="1" ht="17.7" customHeight="1" thickTop="1">
      <c r="A41" s="89"/>
      <c r="B41" s="90"/>
      <c r="C41" s="91"/>
      <c r="D41" s="157"/>
      <c r="E41" s="247"/>
      <c r="F41" s="247"/>
      <c r="G41" s="694" t="str">
        <f>IF('例　①収支予算書　基盤強化推進費'!G41="","",'例　①収支予算書　基盤強化推進費'!G41)</f>
        <v/>
      </c>
      <c r="H41" s="695"/>
      <c r="I41" s="695"/>
      <c r="J41" s="696"/>
      <c r="K41" s="712">
        <f>IF('例　①収支予算書　基盤強化推進費'!K41="","",'例　①収支予算書　基盤強化推進費'!K41)</f>
        <v>0</v>
      </c>
      <c r="L41" s="713"/>
      <c r="M41" s="648">
        <f>IF('例　①収支予算書　基盤強化推進費'!M41="","",'例　①収支予算書　基盤強化推進費'!M41)</f>
        <v>0</v>
      </c>
      <c r="N41" s="649"/>
      <c r="O41" s="648">
        <f>IF('例　①収支予算書　基盤強化推進費'!O41="","",'例　①収支予算書　基盤強化推進費'!O41)</f>
        <v>0</v>
      </c>
      <c r="P41" s="649"/>
      <c r="Q41" s="648">
        <f>IF('例　①収支予算書　基盤強化推進費'!Q41="","",'例　①収支予算書　基盤強化推進費'!Q41)</f>
        <v>0</v>
      </c>
      <c r="R41" s="736"/>
      <c r="S41" s="648">
        <f>IF('例　①収支予算書　基盤強化推進費'!S41="","",'例　①収支予算書　基盤強化推進費'!S41)</f>
        <v>0</v>
      </c>
      <c r="T41" s="649"/>
      <c r="U41" s="725"/>
      <c r="V41" s="726"/>
      <c r="W41" s="730"/>
      <c r="X41" s="726"/>
      <c r="Y41" s="730"/>
      <c r="Z41" s="726"/>
      <c r="AA41" s="730"/>
      <c r="AB41" s="726"/>
      <c r="AC41" s="730"/>
      <c r="AD41" s="733"/>
      <c r="AF41" s="1104" t="str">
        <f>IF('例　①収支予算書　基盤強化推進費'!AF41="","",'例　①収支予算書　基盤強化推進費'!AF41)</f>
        <v>事前会議</v>
      </c>
      <c r="AG41" s="1105"/>
      <c r="AH41" s="226">
        <f>IF('例　①収支予算書　基盤強化推進費'!AH41="","",'例　①収支予算書　基盤強化推進費'!AH41)</f>
        <v>23400</v>
      </c>
      <c r="AI41" s="343">
        <f>IF('例　①収支予算書　基盤強化推進費'!AI41="","",'例　①収支予算書　基盤強化推進費'!AI41)</f>
        <v>5000</v>
      </c>
      <c r="AJ41" s="343">
        <f>IF('例　①収支予算書　基盤強化推進費'!AJ41="","",'例　①収支予算書　基盤強化推進費'!AJ41)</f>
        <v>8</v>
      </c>
      <c r="AK41" s="343">
        <f>IF('例　①収支予算書　基盤強化推進費'!AK41="","",'例　①収支予算書　基盤強化推進費'!AK41)</f>
        <v>2000</v>
      </c>
      <c r="AL41" s="353">
        <f>IF('例　①収支予算書　基盤強化推進費'!AL41="","",'例　①収支予算書　基盤強化推進費'!AL41)</f>
        <v>300</v>
      </c>
      <c r="AM41" s="230">
        <f>IF('例　①収支予算書　基盤強化推進費'!AM41="","",'例　①収支予算書　基盤強化推進費'!AM41)</f>
        <v>1500</v>
      </c>
      <c r="AN41" s="354">
        <f>IF('例　①収支予算書　基盤強化推進費'!AN41="","",'例　①収支予算書　基盤強化推進費'!AN41)</f>
        <v>1</v>
      </c>
      <c r="AO41" s="354">
        <f>IF('例　①収支予算書　基盤強化推進費'!AO41="","",'例　①収支予算書　基盤強化推進費'!AO41)</f>
        <v>1</v>
      </c>
      <c r="AP41" s="354" t="str">
        <f>IF('例　①収支予算書　基盤強化推進費'!AP41="","",'例　①収支予算書　基盤強化推進費'!AP41)</f>
        <v/>
      </c>
      <c r="AQ41" s="354" t="str">
        <f>IF('例　①収支予算書　基盤強化推進費'!AQ41="","",'例　①収支予算書　基盤強化推進費'!AQ41)</f>
        <v/>
      </c>
      <c r="AR41" s="354" t="str">
        <f>IF('例　①収支予算書　基盤強化推進費'!AR41="","",'例　①収支予算書　基盤強化推進費'!AR41)</f>
        <v/>
      </c>
      <c r="AS41" s="354" t="str">
        <f>IF('例　①収支予算書　基盤強化推進費'!AS41="","",'例　①収支予算書　基盤強化推進費'!AS41)</f>
        <v/>
      </c>
      <c r="AT41" s="354" t="str">
        <f>IF('例　①収支予算書　基盤強化推進費'!AT41="","",'例　①収支予算書　基盤強化推進費'!AT41)</f>
        <v/>
      </c>
      <c r="AU41" s="355" t="str">
        <f>IF('例　①収支予算書　基盤強化推進費'!AU41="","",'例　①収支予算書　基盤強化推進費'!AU41)</f>
        <v/>
      </c>
    </row>
    <row r="42" spans="1:98" s="75" customFormat="1" ht="17.7" customHeight="1">
      <c r="A42" s="89"/>
      <c r="B42" s="90"/>
      <c r="C42" s="91"/>
      <c r="D42" s="157"/>
      <c r="E42" s="247"/>
      <c r="F42" s="247"/>
      <c r="G42" s="694" t="str">
        <f>IF('例　①収支予算書　基盤強化推進費'!G42="","",'例　①収支予算書　基盤強化推進費'!G42)</f>
        <v/>
      </c>
      <c r="H42" s="695"/>
      <c r="I42" s="695"/>
      <c r="J42" s="696"/>
      <c r="K42" s="712">
        <f>IF('例　①収支予算書　基盤強化推進費'!K42="","",'例　①収支予算書　基盤強化推進費'!K42)</f>
        <v>0</v>
      </c>
      <c r="L42" s="713"/>
      <c r="M42" s="648">
        <f>IF('例　①収支予算書　基盤強化推進費'!M42="","",'例　①収支予算書　基盤強化推進費'!M42)</f>
        <v>0</v>
      </c>
      <c r="N42" s="649"/>
      <c r="O42" s="648">
        <f>IF('例　①収支予算書　基盤強化推進費'!O42="","",'例　①収支予算書　基盤強化推進費'!O42)</f>
        <v>0</v>
      </c>
      <c r="P42" s="649"/>
      <c r="Q42" s="648">
        <f>IF('例　①収支予算書　基盤強化推進費'!Q42="","",'例　①収支予算書　基盤強化推進費'!Q42)</f>
        <v>0</v>
      </c>
      <c r="R42" s="736"/>
      <c r="S42" s="648">
        <f>IF('例　①収支予算書　基盤強化推進費'!S42="","",'例　①収支予算書　基盤強化推進費'!S42)</f>
        <v>0</v>
      </c>
      <c r="T42" s="649"/>
      <c r="U42" s="725"/>
      <c r="V42" s="726"/>
      <c r="W42" s="730"/>
      <c r="X42" s="726"/>
      <c r="Y42" s="730"/>
      <c r="Z42" s="726"/>
      <c r="AA42" s="730"/>
      <c r="AB42" s="726"/>
      <c r="AC42" s="730"/>
      <c r="AD42" s="733"/>
      <c r="AF42" s="1104" t="str">
        <f>IF('例　①収支予算書　基盤強化推進費'!AF42="","",'例　①収支予算書　基盤強化推進費'!AF42)</f>
        <v>第1回実行委員会</v>
      </c>
      <c r="AG42" s="1105"/>
      <c r="AH42" s="226">
        <f>IF('例　①収支予算書　基盤強化推進費'!AH42="","",'例　①収支予算書　基盤強化推進費'!AH42)</f>
        <v>23400</v>
      </c>
      <c r="AI42" s="343">
        <f>IF('例　①収支予算書　基盤強化推進費'!AI42="","",'例　①収支予算書　基盤強化推進費'!AI42)</f>
        <v>5000</v>
      </c>
      <c r="AJ42" s="343">
        <f>IF('例　①収支予算書　基盤強化推進費'!AJ42="","",'例　①収支予算書　基盤強化推進費'!AJ42)</f>
        <v>8</v>
      </c>
      <c r="AK42" s="343">
        <f>IF('例　①収支予算書　基盤強化推進費'!AK42="","",'例　①収支予算書　基盤強化推進費'!AK42)</f>
        <v>2000</v>
      </c>
      <c r="AL42" s="353">
        <f>IF('例　①収支予算書　基盤強化推進費'!AL42="","",'例　①収支予算書　基盤強化推進費'!AL42)</f>
        <v>300</v>
      </c>
      <c r="AM42" s="230">
        <f>IF('例　①収支予算書　基盤強化推進費'!AM42="","",'例　①収支予算書　基盤強化推進費'!AM42)</f>
        <v>3000</v>
      </c>
      <c r="AN42" s="343">
        <f>IF('例　①収支予算書　基盤強化推進費'!AN42="","",'例　①収支予算書　基盤強化推進費'!AN42)</f>
        <v>1</v>
      </c>
      <c r="AO42" s="343">
        <f>IF('例　①収支予算書　基盤強化推進費'!AO42="","",'例　①収支予算書　基盤強化推進費'!AO42)</f>
        <v>1</v>
      </c>
      <c r="AP42" s="343">
        <f>IF('例　①収支予算書　基盤強化推進費'!AP42="","",'例　①収支予算書　基盤強化推進費'!AP42)</f>
        <v>1</v>
      </c>
      <c r="AQ42" s="343" t="str">
        <f>IF('例　①収支予算書　基盤強化推進費'!AQ42="","",'例　①収支予算書　基盤強化推進費'!AQ42)</f>
        <v/>
      </c>
      <c r="AR42" s="343" t="str">
        <f>IF('例　①収支予算書　基盤強化推進費'!AR42="","",'例　①収支予算書　基盤強化推進費'!AR42)</f>
        <v/>
      </c>
      <c r="AS42" s="343" t="str">
        <f>IF('例　①収支予算書　基盤強化推進費'!AS42="","",'例　①収支予算書　基盤強化推進費'!AS42)</f>
        <v/>
      </c>
      <c r="AT42" s="343" t="str">
        <f>IF('例　①収支予算書　基盤強化推進費'!AT42="","",'例　①収支予算書　基盤強化推進費'!AT42)</f>
        <v/>
      </c>
      <c r="AU42" s="356" t="str">
        <f>IF('例　①収支予算書　基盤強化推進費'!AU42="","",'例　①収支予算書　基盤強化推進費'!AU42)</f>
        <v/>
      </c>
    </row>
    <row r="43" spans="1:98" s="75" customFormat="1" ht="17.7" customHeight="1" thickBot="1">
      <c r="A43" s="93"/>
      <c r="B43" s="95"/>
      <c r="C43" s="94"/>
      <c r="D43" s="158"/>
      <c r="E43" s="248"/>
      <c r="F43" s="248"/>
      <c r="G43" s="694" t="str">
        <f>IF('例　①収支予算書　基盤強化推進費'!G43="","",'例　①収支予算書　基盤強化推進費'!G43)</f>
        <v/>
      </c>
      <c r="H43" s="695"/>
      <c r="I43" s="695"/>
      <c r="J43" s="696"/>
      <c r="K43" s="712">
        <f>IF('例　①収支予算書　基盤強化推進費'!K43="","",'例　①収支予算書　基盤強化推進費'!K43)</f>
        <v>0</v>
      </c>
      <c r="L43" s="713"/>
      <c r="M43" s="648">
        <f>IF('例　①収支予算書　基盤強化推進費'!M43="","",'例　①収支予算書　基盤強化推進費'!M43)</f>
        <v>0</v>
      </c>
      <c r="N43" s="649"/>
      <c r="O43" s="648">
        <f>IF('例　①収支予算書　基盤強化推進費'!O43="","",'例　①収支予算書　基盤強化推進費'!O43)</f>
        <v>0</v>
      </c>
      <c r="P43" s="649"/>
      <c r="Q43" s="648">
        <f>IF('例　①収支予算書　基盤強化推進費'!Q43="","",'例　①収支予算書　基盤強化推進費'!Q43)</f>
        <v>0</v>
      </c>
      <c r="R43" s="736"/>
      <c r="S43" s="648">
        <f>IF('例　①収支予算書　基盤強化推進費'!S43="","",'例　①収支予算書　基盤強化推進費'!S43)</f>
        <v>0</v>
      </c>
      <c r="T43" s="649"/>
      <c r="U43" s="727"/>
      <c r="V43" s="728"/>
      <c r="W43" s="731"/>
      <c r="X43" s="728"/>
      <c r="Y43" s="731"/>
      <c r="Z43" s="728"/>
      <c r="AA43" s="731"/>
      <c r="AB43" s="728"/>
      <c r="AC43" s="731"/>
      <c r="AD43" s="734"/>
      <c r="AF43" s="1104" t="str">
        <f>IF('例　①収支予算書　基盤強化推進費'!AF43="","",'例　①収支予算書　基盤強化推進費'!AF43)</f>
        <v/>
      </c>
      <c r="AG43" s="1105"/>
      <c r="AH43" s="226">
        <f>IF('例　①収支予算書　基盤強化推進費'!AH43="","",'例　①収支予算書　基盤強化推進費'!AH43)</f>
        <v>0</v>
      </c>
      <c r="AI43" s="343" t="str">
        <f>IF('例　①収支予算書　基盤強化推進費'!AI43="","",'例　①収支予算書　基盤強化推進費'!AI43)</f>
        <v/>
      </c>
      <c r="AJ43" s="343" t="str">
        <f>IF('例　①収支予算書　基盤強化推進費'!AJ43="","",'例　①収支予算書　基盤強化推進費'!AJ43)</f>
        <v/>
      </c>
      <c r="AK43" s="343" t="str">
        <f>IF('例　①収支予算書　基盤強化推進費'!AK43="","",'例　①収支予算書　基盤強化推進費'!AK43)</f>
        <v/>
      </c>
      <c r="AL43" s="353" t="str">
        <f>IF('例　①収支予算書　基盤強化推進費'!AL43="","",'例　①収支予算書　基盤強化推進費'!AL43)</f>
        <v/>
      </c>
      <c r="AM43" s="230">
        <f>IF('例　①収支予算書　基盤強化推進費'!AM43="","",'例　①収支予算書　基盤強化推進費'!AM43)</f>
        <v>0</v>
      </c>
      <c r="AN43" s="343" t="str">
        <f>IF('例　①収支予算書　基盤強化推進費'!AN43="","",'例　①収支予算書　基盤強化推進費'!AN43)</f>
        <v/>
      </c>
      <c r="AO43" s="343" t="str">
        <f>IF('例　①収支予算書　基盤強化推進費'!AO43="","",'例　①収支予算書　基盤強化推進費'!AO43)</f>
        <v/>
      </c>
      <c r="AP43" s="343" t="str">
        <f>IF('例　①収支予算書　基盤強化推進費'!AP43="","",'例　①収支予算書　基盤強化推進費'!AP43)</f>
        <v/>
      </c>
      <c r="AQ43" s="343" t="str">
        <f>IF('例　①収支予算書　基盤強化推進費'!AQ43="","",'例　①収支予算書　基盤強化推進費'!AQ43)</f>
        <v/>
      </c>
      <c r="AR43" s="343" t="str">
        <f>IF('例　①収支予算書　基盤強化推進費'!AR43="","",'例　①収支予算書　基盤強化推進費'!AR43)</f>
        <v/>
      </c>
      <c r="AS43" s="343" t="str">
        <f>IF('例　①収支予算書　基盤強化推進費'!AS43="","",'例　①収支予算書　基盤強化推進費'!AS43)</f>
        <v/>
      </c>
      <c r="AT43" s="343" t="str">
        <f>IF('例　①収支予算書　基盤強化推進費'!AT43="","",'例　①収支予算書　基盤強化推進費'!AT43)</f>
        <v/>
      </c>
      <c r="AU43" s="356" t="str">
        <f>IF('例　①収支予算書　基盤強化推進費'!AU43="","",'例　①収支予算書　基盤強化推進費'!AU43)</f>
        <v/>
      </c>
      <c r="AV43" s="322" t="s">
        <v>488</v>
      </c>
    </row>
    <row r="44" spans="1:98" s="75" customFormat="1" ht="17.7" customHeight="1">
      <c r="A44" s="616" t="s">
        <v>2</v>
      </c>
      <c r="B44" s="617"/>
      <c r="C44" s="618"/>
      <c r="D44" s="591">
        <f>IF('例　①収支予算書　基盤強化推進費'!D44="","",'例　①収支予算書　基盤強化推進費'!D44)</f>
        <v>119500</v>
      </c>
      <c r="E44" s="592"/>
      <c r="F44" s="593"/>
      <c r="G44" s="717" t="s">
        <v>338</v>
      </c>
      <c r="H44" s="718"/>
      <c r="I44" s="718"/>
      <c r="J44" s="719"/>
      <c r="K44" s="740" t="s">
        <v>433</v>
      </c>
      <c r="L44" s="693"/>
      <c r="M44" s="642" t="s">
        <v>314</v>
      </c>
      <c r="N44" s="643"/>
      <c r="O44" s="642" t="s">
        <v>340</v>
      </c>
      <c r="P44" s="643"/>
      <c r="Q44" s="642" t="s">
        <v>332</v>
      </c>
      <c r="R44" s="735"/>
      <c r="S44" s="738" t="s">
        <v>328</v>
      </c>
      <c r="T44" s="741"/>
      <c r="U44" s="642" t="s">
        <v>331</v>
      </c>
      <c r="V44" s="643"/>
      <c r="W44" s="642" t="s">
        <v>329</v>
      </c>
      <c r="X44" s="735"/>
      <c r="Y44" s="642" t="s">
        <v>330</v>
      </c>
      <c r="Z44" s="643"/>
      <c r="AA44" s="723"/>
      <c r="AB44" s="724"/>
      <c r="AC44" s="729"/>
      <c r="AD44" s="732"/>
      <c r="AF44" s="1104" t="str">
        <f>IF('例　①収支予算書　基盤強化推進費'!AF44="","",'例　①収支予算書　基盤強化推進費'!AF44)</f>
        <v/>
      </c>
      <c r="AG44" s="1105"/>
      <c r="AH44" s="226">
        <f>IF('例　①収支予算書　基盤強化推進費'!AH44="","",'例　①収支予算書　基盤強化推進費'!AH44)</f>
        <v>0</v>
      </c>
      <c r="AI44" s="343" t="str">
        <f>IF('例　①収支予算書　基盤強化推進費'!AI44="","",'例　①収支予算書　基盤強化推進費'!AI44)</f>
        <v/>
      </c>
      <c r="AJ44" s="343" t="str">
        <f>IF('例　①収支予算書　基盤強化推進費'!AJ44="","",'例　①収支予算書　基盤強化推進費'!AJ44)</f>
        <v/>
      </c>
      <c r="AK44" s="343" t="str">
        <f>IF('例　①収支予算書　基盤強化推進費'!AK44="","",'例　①収支予算書　基盤強化推進費'!AK44)</f>
        <v/>
      </c>
      <c r="AL44" s="353" t="str">
        <f>IF('例　①収支予算書　基盤強化推進費'!AL44="","",'例　①収支予算書　基盤強化推進費'!AL44)</f>
        <v/>
      </c>
      <c r="AM44" s="230">
        <f>IF('例　①収支予算書　基盤強化推進費'!AM44="","",'例　①収支予算書　基盤強化推進費'!AM44)</f>
        <v>0</v>
      </c>
      <c r="AN44" s="343" t="str">
        <f>IF('例　①収支予算書　基盤強化推進費'!AN44="","",'例　①収支予算書　基盤強化推進費'!AN44)</f>
        <v/>
      </c>
      <c r="AO44" s="343" t="str">
        <f>IF('例　①収支予算書　基盤強化推進費'!AO44="","",'例　①収支予算書　基盤強化推進費'!AO44)</f>
        <v/>
      </c>
      <c r="AP44" s="343" t="str">
        <f>IF('例　①収支予算書　基盤強化推進費'!AP44="","",'例　①収支予算書　基盤強化推進費'!AP44)</f>
        <v/>
      </c>
      <c r="AQ44" s="343" t="str">
        <f>IF('例　①収支予算書　基盤強化推進費'!AQ44="","",'例　①収支予算書　基盤強化推進費'!AQ44)</f>
        <v/>
      </c>
      <c r="AR44" s="343" t="str">
        <f>IF('例　①収支予算書　基盤強化推進費'!AR44="","",'例　①収支予算書　基盤強化推進費'!AR44)</f>
        <v/>
      </c>
      <c r="AS44" s="343" t="str">
        <f>IF('例　①収支予算書　基盤強化推進費'!AS44="","",'例　①収支予算書　基盤強化推進費'!AS44)</f>
        <v/>
      </c>
      <c r="AT44" s="343" t="str">
        <f>IF('例　①収支予算書　基盤強化推進費'!AT44="","",'例　①収支予算書　基盤強化推進費'!AT44)</f>
        <v/>
      </c>
      <c r="AU44" s="356" t="str">
        <f>IF('例　①収支予算書　基盤強化推進費'!AU44="","",'例　①収支予算書　基盤強化推進費'!AU44)</f>
        <v/>
      </c>
    </row>
    <row r="45" spans="1:98" s="75" customFormat="1" ht="17.7" customHeight="1" thickBot="1">
      <c r="A45" s="89"/>
      <c r="B45" s="90"/>
      <c r="C45" s="91"/>
      <c r="D45" s="157"/>
      <c r="E45" s="247"/>
      <c r="F45" s="247"/>
      <c r="G45" s="694" t="str">
        <f>IF('例　①収支予算書　基盤強化推進費'!G45="","",'例　①収支予算書　基盤強化推進費'!G45)</f>
        <v>前泊入り(ｺｰﾄ設営含)</v>
      </c>
      <c r="H45" s="695"/>
      <c r="I45" s="695"/>
      <c r="J45" s="696"/>
      <c r="K45" s="712">
        <f>IF('例　①収支予算書　基盤強化推進費'!K45="","",'例　①収支予算書　基盤強化推進費'!K45)</f>
        <v>8</v>
      </c>
      <c r="L45" s="713"/>
      <c r="M45" s="648">
        <f>IF('例　①収支予算書　基盤強化推進費'!M45="","",'例　①収支予算書　基盤強化推進費'!M45)</f>
        <v>16000</v>
      </c>
      <c r="N45" s="649"/>
      <c r="O45" s="648">
        <f>IF('例　①収支予算書　基盤強化推進費'!O45="","",'例　①収支予算書　基盤強化推進費'!O45)</f>
        <v>30000</v>
      </c>
      <c r="P45" s="649"/>
      <c r="Q45" s="648">
        <f>IF('例　①収支予算書　基盤強化推進費'!Q45="","",'例　①収支予算書　基盤強化推進費'!Q45)</f>
        <v>1500</v>
      </c>
      <c r="R45" s="736"/>
      <c r="S45" s="648">
        <f>IF('例　①収支予算書　基盤強化推進費'!S45="","",'例　①収支予算書　基盤強化推進費'!S45)</f>
        <v>0</v>
      </c>
      <c r="T45" s="649"/>
      <c r="U45" s="648">
        <f>IF('例　①収支予算書　基盤強化推進費'!U45="","",'例　①収支予算書　基盤強化推進費'!U45)</f>
        <v>10000</v>
      </c>
      <c r="V45" s="649"/>
      <c r="W45" s="648">
        <f>IF('例　①収支予算書　基盤強化推進費'!W45="","",'例　①収支予算書　基盤強化推進費'!W45)</f>
        <v>0</v>
      </c>
      <c r="X45" s="736"/>
      <c r="Y45" s="648">
        <f>IF('例　①収支予算書　基盤強化推進費'!Y45="","",'例　①収支予算書　基盤強化推進費'!Y45)</f>
        <v>0</v>
      </c>
      <c r="Z45" s="649"/>
      <c r="AA45" s="725"/>
      <c r="AB45" s="726"/>
      <c r="AC45" s="730"/>
      <c r="AD45" s="733"/>
      <c r="AF45" s="1106" t="str">
        <f>IF('例　①収支予算書　基盤強化推進費'!AF45="","",'例　①収支予算書　基盤強化推進費'!AF45)</f>
        <v/>
      </c>
      <c r="AG45" s="1107"/>
      <c r="AH45" s="229">
        <f>IF('例　①収支予算書　基盤強化推進費'!AH45="","",'例　①収支予算書　基盤強化推進費'!AH45)</f>
        <v>0</v>
      </c>
      <c r="AI45" s="346" t="str">
        <f>IF('例　①収支予算書　基盤強化推進費'!AI45="","",'例　①収支予算書　基盤強化推進費'!AI45)</f>
        <v/>
      </c>
      <c r="AJ45" s="346" t="str">
        <f>IF('例　①収支予算書　基盤強化推進費'!AJ45="","",'例　①収支予算書　基盤強化推進費'!AJ45)</f>
        <v/>
      </c>
      <c r="AK45" s="346" t="str">
        <f>IF('例　①収支予算書　基盤強化推進費'!AK45="","",'例　①収支予算書　基盤強化推進費'!AK45)</f>
        <v/>
      </c>
      <c r="AL45" s="357" t="str">
        <f>IF('例　①収支予算書　基盤強化推進費'!AL45="","",'例　①収支予算書　基盤強化推進費'!AL45)</f>
        <v/>
      </c>
      <c r="AM45" s="234">
        <f>IF('例　①収支予算書　基盤強化推進費'!AM45="","",'例　①収支予算書　基盤強化推進費'!AM45)</f>
        <v>0</v>
      </c>
      <c r="AN45" s="346" t="str">
        <f>IF('例　①収支予算書　基盤強化推進費'!AN45="","",'例　①収支予算書　基盤強化推進費'!AN45)</f>
        <v/>
      </c>
      <c r="AO45" s="346" t="str">
        <f>IF('例　①収支予算書　基盤強化推進費'!AO45="","",'例　①収支予算書　基盤強化推進費'!AO45)</f>
        <v/>
      </c>
      <c r="AP45" s="346" t="str">
        <f>IF('例　①収支予算書　基盤強化推進費'!AP45="","",'例　①収支予算書　基盤強化推進費'!AP45)</f>
        <v/>
      </c>
      <c r="AQ45" s="346" t="str">
        <f>IF('例　①収支予算書　基盤強化推進費'!AQ45="","",'例　①収支予算書　基盤強化推進費'!AQ45)</f>
        <v/>
      </c>
      <c r="AR45" s="346" t="str">
        <f>IF('例　①収支予算書　基盤強化推進費'!AR45="","",'例　①収支予算書　基盤強化推進費'!AR45)</f>
        <v/>
      </c>
      <c r="AS45" s="346" t="str">
        <f>IF('例　①収支予算書　基盤強化推進費'!AS45="","",'例　①収支予算書　基盤強化推進費'!AS45)</f>
        <v/>
      </c>
      <c r="AT45" s="346" t="str">
        <f>IF('例　①収支予算書　基盤強化推進費'!AT45="","",'例　①収支予算書　基盤強化推進費'!AT45)</f>
        <v/>
      </c>
      <c r="AU45" s="358" t="str">
        <f>IF('例　①収支予算書　基盤強化推進費'!AU45="","",'例　①収支予算書　基盤強化推進費'!AU45)</f>
        <v/>
      </c>
    </row>
    <row r="46" spans="1:98" s="75" customFormat="1" ht="17.7" customHeight="1">
      <c r="A46" s="89"/>
      <c r="B46" s="90"/>
      <c r="C46" s="91"/>
      <c r="D46" s="157"/>
      <c r="E46" s="247"/>
      <c r="F46" s="247"/>
      <c r="G46" s="694" t="str">
        <f>IF('例　①収支予算書　基盤強化推進費'!G46="","",'例　①収支予算書　基盤強化推進費'!G46)</f>
        <v>大会1日目</v>
      </c>
      <c r="H46" s="695"/>
      <c r="I46" s="695"/>
      <c r="J46" s="696"/>
      <c r="K46" s="712">
        <f>IF('例　①収支予算書　基盤強化推進費'!K46="","",'例　①収支予算書　基盤強化推進費'!K46)</f>
        <v>8</v>
      </c>
      <c r="L46" s="713"/>
      <c r="M46" s="648">
        <f>IF('例　①収支予算書　基盤強化推進費'!M46="","",'例　①収支予算書　基盤強化推進費'!M46)</f>
        <v>16000</v>
      </c>
      <c r="N46" s="649"/>
      <c r="O46" s="648">
        <f>IF('例　①収支予算書　基盤強化推進費'!O46="","",'例　①収支予算書　基盤強化推進費'!O46)</f>
        <v>0</v>
      </c>
      <c r="P46" s="649"/>
      <c r="Q46" s="648">
        <f>IF('例　①収支予算書　基盤強化推進費'!Q46="","",'例　①収支予算書　基盤強化推進費'!Q46)</f>
        <v>1500</v>
      </c>
      <c r="R46" s="736"/>
      <c r="S46" s="648">
        <f>IF('例　①収支予算書　基盤強化推進費'!S46="","",'例　①収支予算書　基盤強化推進費'!S46)</f>
        <v>3600</v>
      </c>
      <c r="T46" s="649"/>
      <c r="U46" s="648">
        <f>IF('例　①収支予算書　基盤強化推進費'!U46="","",'例　①収支予算書　基盤強化推進費'!U46)</f>
        <v>20000</v>
      </c>
      <c r="V46" s="649"/>
      <c r="W46" s="648">
        <f>IF('例　①収支予算書　基盤強化推進費'!W46="","",'例　①収支予算書　基盤強化推進費'!W46)</f>
        <v>0</v>
      </c>
      <c r="X46" s="736"/>
      <c r="Y46" s="648">
        <f>IF('例　①収支予算書　基盤強化推進費'!Y46="","",'例　①収支予算書　基盤強化推進費'!Y46)</f>
        <v>500</v>
      </c>
      <c r="Z46" s="649"/>
      <c r="AA46" s="725"/>
      <c r="AB46" s="726"/>
      <c r="AC46" s="730"/>
      <c r="AD46" s="733"/>
      <c r="AF46" s="88"/>
      <c r="AG46" s="185" t="s">
        <v>316</v>
      </c>
      <c r="AH46" s="334">
        <f>SUM(AH41:AH45)</f>
        <v>46800</v>
      </c>
      <c r="AI46" s="88"/>
      <c r="AJ46" s="88"/>
      <c r="AK46" s="88"/>
      <c r="AL46" s="185" t="s">
        <v>316</v>
      </c>
      <c r="AM46" s="334">
        <f>SUM(AM41:AM45)</f>
        <v>4500</v>
      </c>
      <c r="AN46" s="88"/>
      <c r="AO46" s="190"/>
      <c r="AP46" s="189"/>
      <c r="AQ46" s="189"/>
      <c r="AR46" s="189"/>
      <c r="AS46" s="189"/>
      <c r="AT46" s="189"/>
      <c r="AU46" s="189"/>
    </row>
    <row r="47" spans="1:98" s="75" customFormat="1" ht="17.7" customHeight="1">
      <c r="A47" s="89"/>
      <c r="B47" s="90"/>
      <c r="C47" s="91"/>
      <c r="D47" s="157"/>
      <c r="E47" s="247"/>
      <c r="F47" s="247"/>
      <c r="G47" s="694" t="str">
        <f>IF('例　①収支予算書　基盤強化推進費'!G47="","",'例　①収支予算書　基盤強化推進費'!G47)</f>
        <v>大会2日目</v>
      </c>
      <c r="H47" s="695"/>
      <c r="I47" s="695"/>
      <c r="J47" s="696"/>
      <c r="K47" s="712">
        <f>IF('例　①収支予算書　基盤強化推進費'!K47="","",'例　①収支予算書　基盤強化推進費'!K47)</f>
        <v>8</v>
      </c>
      <c r="L47" s="713"/>
      <c r="M47" s="648">
        <f>IF('例　①収支予算書　基盤強化推進費'!M47="","",'例　①収支予算書　基盤強化推進費'!M47)</f>
        <v>16000</v>
      </c>
      <c r="N47" s="649"/>
      <c r="O47" s="648">
        <f>IF('例　①収支予算書　基盤強化推進費'!O47="","",'例　①収支予算書　基盤強化推進費'!O47)</f>
        <v>0</v>
      </c>
      <c r="P47" s="649"/>
      <c r="Q47" s="648">
        <f>IF('例　①収支予算書　基盤強化推進費'!Q47="","",'例　①収支予算書　基盤強化推進費'!Q47)</f>
        <v>1500</v>
      </c>
      <c r="R47" s="736"/>
      <c r="S47" s="648">
        <f>IF('例　①収支予算書　基盤強化推進費'!S47="","",'例　①収支予算書　基盤強化推進費'!S47)</f>
        <v>2400</v>
      </c>
      <c r="T47" s="649"/>
      <c r="U47" s="648">
        <f>IF('例　①収支予算書　基盤強化推進費'!U47="","",'例　①収支予算書　基盤強化推進費'!U47)</f>
        <v>0</v>
      </c>
      <c r="V47" s="649"/>
      <c r="W47" s="648">
        <f>IF('例　①収支予算書　基盤強化推進費'!W47="","",'例　①収支予算書　基盤強化推進費'!W47)</f>
        <v>0</v>
      </c>
      <c r="X47" s="736"/>
      <c r="Y47" s="648">
        <f>IF('例　①収支予算書　基盤強化推進費'!Y47="","",'例　①収支予算書　基盤強化推進費'!Y47)</f>
        <v>500</v>
      </c>
      <c r="Z47" s="649"/>
      <c r="AA47" s="725"/>
      <c r="AB47" s="726"/>
      <c r="AC47" s="730"/>
      <c r="AD47" s="733"/>
      <c r="AF47" s="501" t="s">
        <v>365</v>
      </c>
      <c r="AG47" s="501"/>
      <c r="AH47" s="335">
        <f>AH46+AM46</f>
        <v>51300</v>
      </c>
      <c r="AI47" s="189"/>
      <c r="AJ47" s="189"/>
      <c r="AK47" s="189"/>
      <c r="AL47" s="189"/>
      <c r="AM47" s="189"/>
      <c r="AN47" s="189"/>
      <c r="AO47" s="189"/>
      <c r="AP47" s="189"/>
      <c r="AQ47" s="189"/>
      <c r="AR47" s="189"/>
      <c r="AS47" s="189"/>
      <c r="AT47" s="189"/>
      <c r="AU47" s="189"/>
    </row>
    <row r="48" spans="1:98" s="75" customFormat="1" ht="17.7" customHeight="1" thickBot="1">
      <c r="A48" s="89"/>
      <c r="B48" s="90"/>
      <c r="C48" s="91"/>
      <c r="D48" s="157"/>
      <c r="E48" s="247"/>
      <c r="F48" s="247"/>
      <c r="G48" s="694" t="str">
        <f>IF('例　①収支予算書　基盤強化推進費'!G48="","",'例　①収支予算書　基盤強化推進費'!G48)</f>
        <v/>
      </c>
      <c r="H48" s="695"/>
      <c r="I48" s="695"/>
      <c r="J48" s="696"/>
      <c r="K48" s="712">
        <f>IF('例　①収支予算書　基盤強化推進費'!K48="","",'例　①収支予算書　基盤強化推進費'!K48)</f>
        <v>0</v>
      </c>
      <c r="L48" s="713"/>
      <c r="M48" s="648">
        <f>IF('例　①収支予算書　基盤強化推進費'!M48="","",'例　①収支予算書　基盤強化推進費'!M48)</f>
        <v>0</v>
      </c>
      <c r="N48" s="649"/>
      <c r="O48" s="648">
        <f>IF('例　①収支予算書　基盤強化推進費'!O48="","",'例　①収支予算書　基盤強化推進費'!O48)</f>
        <v>0</v>
      </c>
      <c r="P48" s="649"/>
      <c r="Q48" s="648">
        <f>IF('例　①収支予算書　基盤強化推進費'!Q48="","",'例　①収支予算書　基盤強化推進費'!Q48)</f>
        <v>0</v>
      </c>
      <c r="R48" s="736"/>
      <c r="S48" s="648">
        <f>IF('例　①収支予算書　基盤強化推進費'!S48="","",'例　①収支予算書　基盤強化推進費'!S48)</f>
        <v>0</v>
      </c>
      <c r="T48" s="649"/>
      <c r="U48" s="648">
        <f>IF('例　①収支予算書　基盤強化推進費'!U48="","",'例　①収支予算書　基盤強化推進費'!U48)</f>
        <v>0</v>
      </c>
      <c r="V48" s="649"/>
      <c r="W48" s="648">
        <f>IF('例　①収支予算書　基盤強化推進費'!W48="","",'例　①収支予算書　基盤強化推進費'!W48)</f>
        <v>0</v>
      </c>
      <c r="X48" s="736"/>
      <c r="Y48" s="648">
        <f>IF('例　①収支予算書　基盤強化推進費'!Y48="","",'例　①収支予算書　基盤強化推進費'!Y48)</f>
        <v>0</v>
      </c>
      <c r="Z48" s="649"/>
      <c r="AA48" s="725"/>
      <c r="AB48" s="726"/>
      <c r="AC48" s="730"/>
      <c r="AD48" s="733"/>
      <c r="AF48" s="183"/>
      <c r="AG48" s="183"/>
      <c r="AH48" s="182"/>
      <c r="AO48" s="76"/>
    </row>
    <row r="49" spans="1:70" s="75" customFormat="1" ht="17.7" customHeight="1" thickBot="1">
      <c r="A49" s="93"/>
      <c r="B49" s="95"/>
      <c r="C49" s="94"/>
      <c r="D49" s="158"/>
      <c r="E49" s="248"/>
      <c r="F49" s="248"/>
      <c r="G49" s="1114" t="str">
        <f>IF('例　①収支予算書　基盤強化推進費'!G49="","",'例　①収支予算書　基盤強化推進費'!G49)</f>
        <v/>
      </c>
      <c r="H49" s="1115"/>
      <c r="I49" s="1115"/>
      <c r="J49" s="1116"/>
      <c r="K49" s="1117">
        <f>IF('例　①収支予算書　基盤強化推進費'!K49="","",'例　①収支予算書　基盤強化推進費'!K49)</f>
        <v>0</v>
      </c>
      <c r="L49" s="1118"/>
      <c r="M49" s="1108">
        <f>IF('例　①収支予算書　基盤強化推進費'!M49="","",'例　①収支予算書　基盤強化推進費'!M49)</f>
        <v>0</v>
      </c>
      <c r="N49" s="1109"/>
      <c r="O49" s="1108">
        <f>IF('例　①収支予算書　基盤強化推進費'!O49="","",'例　①収支予算書　基盤強化推進費'!O49)</f>
        <v>0</v>
      </c>
      <c r="P49" s="1109"/>
      <c r="Q49" s="1108">
        <f>IF('例　①収支予算書　基盤強化推進費'!Q49="","",'例　①収支予算書　基盤強化推進費'!Q49)</f>
        <v>0</v>
      </c>
      <c r="R49" s="1119"/>
      <c r="S49" s="1108">
        <f>IF('例　①収支予算書　基盤強化推進費'!S49="","",'例　①収支予算書　基盤強化推進費'!S49)</f>
        <v>0</v>
      </c>
      <c r="T49" s="1109"/>
      <c r="U49" s="1108">
        <f>IF('例　①収支予算書　基盤強化推進費'!U49="","",'例　①収支予算書　基盤強化推進費'!U49)</f>
        <v>0</v>
      </c>
      <c r="V49" s="1109"/>
      <c r="W49" s="1108">
        <f>IF('例　①収支予算書　基盤強化推進費'!W49="","",'例　①収支予算書　基盤強化推進費'!W49)</f>
        <v>0</v>
      </c>
      <c r="X49" s="1119"/>
      <c r="Y49" s="1108">
        <f>IF('例　①収支予算書　基盤強化推進費'!Y49="","",'例　①収支予算書　基盤強化推進費'!Y49)</f>
        <v>0</v>
      </c>
      <c r="Z49" s="1109"/>
      <c r="AA49" s="1110"/>
      <c r="AB49" s="1111"/>
      <c r="AC49" s="1112"/>
      <c r="AD49" s="1113"/>
      <c r="AF49" s="584" t="s">
        <v>320</v>
      </c>
      <c r="AG49" s="585"/>
      <c r="AH49" s="659" t="s">
        <v>339</v>
      </c>
      <c r="AI49" s="660"/>
      <c r="AJ49" s="660"/>
      <c r="AK49" s="661"/>
      <c r="AL49" s="656" t="s">
        <v>323</v>
      </c>
      <c r="AM49" s="657"/>
      <c r="AN49" s="657"/>
      <c r="AO49" s="657"/>
      <c r="AP49" s="657"/>
      <c r="AQ49" s="657"/>
      <c r="AR49" s="657"/>
      <c r="AS49" s="657"/>
      <c r="AT49" s="657"/>
      <c r="AU49" s="657"/>
      <c r="AV49" s="658"/>
      <c r="AW49" s="788" t="s">
        <v>327</v>
      </c>
      <c r="AX49" s="1170"/>
      <c r="AY49" s="789"/>
      <c r="AZ49" s="789"/>
      <c r="BA49" s="789"/>
      <c r="BB49" s="790"/>
      <c r="BL49" s="115"/>
      <c r="BM49" s="115"/>
      <c r="BN49" s="115"/>
      <c r="BO49" s="76"/>
      <c r="BP49" s="76"/>
      <c r="BQ49" s="76"/>
      <c r="BR49" s="76"/>
    </row>
    <row r="50" spans="1:70" s="75" customFormat="1" ht="17.7" customHeight="1" thickBot="1">
      <c r="A50" s="492" t="s">
        <v>1</v>
      </c>
      <c r="B50" s="493"/>
      <c r="C50" s="494"/>
      <c r="D50" s="588">
        <f>IF('例　①収支予算書　基盤強化推進費'!D50="","",'例　①収支予算書　基盤強化推進費'!D50)</f>
        <v>1100</v>
      </c>
      <c r="E50" s="589"/>
      <c r="F50" s="590"/>
      <c r="G50" s="1126" t="str">
        <f>IF('例　①収支予算書　基盤強化推進費'!G50="","",'例　①収支予算書　基盤強化推進費'!G50)</f>
        <v>郵便代</v>
      </c>
      <c r="H50" s="1127"/>
      <c r="I50" s="1127"/>
      <c r="J50" s="1128"/>
      <c r="K50" s="1129">
        <f>IF('例　①収支予算書　基盤強化推進費'!K50="","",'例　①収支予算書　基盤強化推進費'!K50)</f>
        <v>1100</v>
      </c>
      <c r="L50" s="1130"/>
      <c r="M50" s="1131" t="str">
        <f>IF('例　①収支予算書　基盤強化推進費'!M50="","",'例　①収支予算書　基盤強化推進費'!M50)</f>
        <v/>
      </c>
      <c r="N50" s="1131"/>
      <c r="O50" s="1131"/>
      <c r="P50" s="1131"/>
      <c r="Q50" s="1129" t="str">
        <f>IF('例　①収支予算書　基盤強化推進費'!Q50="","",'例　①収支予算書　基盤強化推進費'!Q50)</f>
        <v/>
      </c>
      <c r="R50" s="1130"/>
      <c r="S50" s="1131" t="str">
        <f>IF('例　①収支予算書　基盤強化推進費'!S50="","",'例　①収支予算書　基盤強化推進費'!S50)</f>
        <v/>
      </c>
      <c r="T50" s="1131"/>
      <c r="U50" s="1131"/>
      <c r="V50" s="1131"/>
      <c r="W50" s="1129" t="str">
        <f>IF('例　①収支予算書　基盤強化推進費'!W50="","",'例　①収支予算書　基盤強化推進費'!W50)</f>
        <v/>
      </c>
      <c r="X50" s="1130"/>
      <c r="Y50" s="1137" t="str">
        <f>IF('例　①収支予算書　基盤強化推進費'!Y50="","",'例　①収支予算書　基盤強化推進費'!Y50)</f>
        <v/>
      </c>
      <c r="Z50" s="1137"/>
      <c r="AA50" s="1137"/>
      <c r="AB50" s="1137"/>
      <c r="AC50" s="1138" t="str">
        <f>IF('例　①収支予算書　基盤強化推進費'!AC50="","",'例　①収支予算書　基盤強化推進費'!AC50)</f>
        <v/>
      </c>
      <c r="AD50" s="1139"/>
      <c r="AF50" s="644" t="s">
        <v>341</v>
      </c>
      <c r="AG50" s="645"/>
      <c r="AH50" s="303" t="s">
        <v>316</v>
      </c>
      <c r="AI50" s="307" t="s">
        <v>432</v>
      </c>
      <c r="AJ50" s="308" t="s">
        <v>314</v>
      </c>
      <c r="AK50" s="309" t="s">
        <v>324</v>
      </c>
      <c r="AL50" s="303" t="s">
        <v>316</v>
      </c>
      <c r="AM50" s="359">
        <f>IF('例　①収支予算書　基盤強化推進費'!AM50="","",'例　①収支予算書　基盤強化推進費'!AM50)</f>
        <v>500</v>
      </c>
      <c r="AN50" s="359">
        <f>IF('例　①収支予算書　基盤強化推進費'!AN50="","",'例　①収支予算書　基盤強化推進費'!AN50)</f>
        <v>1000</v>
      </c>
      <c r="AO50" s="359" t="str">
        <f>IF('例　①収支予算書　基盤強化推進費'!AO50="","",'例　①収支予算書　基盤強化推進費'!AO50)</f>
        <v/>
      </c>
      <c r="AP50" s="359" t="str">
        <f>IF('例　①収支予算書　基盤強化推進費'!AP50="","",'例　①収支予算書　基盤強化推進費'!AP50)</f>
        <v/>
      </c>
      <c r="AQ50" s="359" t="str">
        <f>IF('例　①収支予算書　基盤強化推進費'!AQ50="","",'例　①収支予算書　基盤強化推進費'!AQ50)</f>
        <v/>
      </c>
      <c r="AR50" s="359" t="str">
        <f>IF('例　①収支予算書　基盤強化推進費'!AR50="","",'例　①収支予算書　基盤強化推進費'!AR50)</f>
        <v/>
      </c>
      <c r="AS50" s="359" t="str">
        <f>IF('例　①収支予算書　基盤強化推進費'!AS50="","",'例　①収支予算書　基盤強化推進費'!AS50)</f>
        <v/>
      </c>
      <c r="AT50" s="371" t="str">
        <f>IF('例　①収支予算書　基盤強化推進費'!AT50="","",'例　①収支予算書　基盤強化推進費'!AT50)</f>
        <v/>
      </c>
      <c r="AU50" s="424" t="str">
        <f>IF('例　①収支予算書　基盤強化推進費'!AU50="","",'例　①収支予算書　基盤強化推進費'!AU50)</f>
        <v/>
      </c>
      <c r="AV50" s="425" t="str">
        <f>IF('例　①収支予算書　基盤強化推進費'!AV50="","",'例　①収支予算書　基盤強化推進費'!AV50)</f>
        <v/>
      </c>
      <c r="AW50" s="303" t="s">
        <v>316</v>
      </c>
      <c r="AX50" s="426">
        <f>IF('例　①収支予算書　基盤強化推進費'!AX50="","",'例　①収支予算書　基盤強化推進費'!AX50)</f>
        <v>500</v>
      </c>
      <c r="AY50" s="427" t="str">
        <f>IF('例　①収支予算書　基盤強化推進費'!AY50="","",'例　①収支予算書　基盤強化推進費'!AY50)</f>
        <v/>
      </c>
      <c r="AZ50" s="427" t="str">
        <f>IF('例　①収支予算書　基盤強化推進費'!AZ50="","",'例　①収支予算書　基盤強化推進費'!AZ50)</f>
        <v/>
      </c>
      <c r="BA50" s="427" t="str">
        <f>IF('例　①収支予算書　基盤強化推進費'!BA50="","",'例　①収支予算書　基盤強化推進費'!BA50)</f>
        <v/>
      </c>
      <c r="BB50" s="428" t="str">
        <f>IF('例　①収支予算書　基盤強化推進費'!BB50="","",'例　①収支予算書　基盤強化推進費'!BB50)</f>
        <v/>
      </c>
      <c r="BC50" s="322" t="s">
        <v>416</v>
      </c>
      <c r="BK50" s="115"/>
    </row>
    <row r="51" spans="1:70" s="75" customFormat="1" ht="17.7" customHeight="1" thickTop="1">
      <c r="A51" s="616" t="s">
        <v>61</v>
      </c>
      <c r="B51" s="617"/>
      <c r="C51" s="618"/>
      <c r="D51" s="591">
        <f>IF('例　①収支予算書　基盤強化推進費'!D51="","",'例　①収支予算書　基盤強化推進費'!D51)</f>
        <v>14300</v>
      </c>
      <c r="E51" s="592"/>
      <c r="F51" s="593"/>
      <c r="G51" s="1120" t="str">
        <f>IF('例　①収支予算書　基盤強化推進費'!G51="","",'例　①収支予算書　基盤強化推進費'!G51)</f>
        <v>ラインテープ2コート</v>
      </c>
      <c r="H51" s="1121"/>
      <c r="I51" s="1121"/>
      <c r="J51" s="1122"/>
      <c r="K51" s="1123">
        <f>IF('例　①収支予算書　基盤強化推進費'!K51="","",'例　①収支予算書　基盤強化推進費'!K51)</f>
        <v>14000</v>
      </c>
      <c r="L51" s="1124"/>
      <c r="M51" s="1125" t="str">
        <f>IF('例　①収支予算書　基盤強化推進費'!M51="","",'例　①収支予算書　基盤強化推進費'!M51)</f>
        <v>靴袋代</v>
      </c>
      <c r="N51" s="1125"/>
      <c r="O51" s="1125"/>
      <c r="P51" s="1125"/>
      <c r="Q51" s="1123">
        <f>IF('例　①収支予算書　基盤強化推進費'!Q51="","",'例　①収支予算書　基盤強化推進費'!Q51)</f>
        <v>300</v>
      </c>
      <c r="R51" s="1124"/>
      <c r="S51" s="1125" t="str">
        <f>IF('例　①収支予算書　基盤強化推進費'!S51="","",'例　①収支予算書　基盤強化推進費'!S51)</f>
        <v/>
      </c>
      <c r="T51" s="1125"/>
      <c r="U51" s="1125"/>
      <c r="V51" s="1125"/>
      <c r="W51" s="1123" t="str">
        <f>IF('例　①収支予算書　基盤強化推進費'!W51="","",'例　①収支予算書　基盤強化推進費'!W51)</f>
        <v/>
      </c>
      <c r="X51" s="1124"/>
      <c r="Y51" s="1132" t="str">
        <f>IF('例　①収支予算書　基盤強化推進費'!Y51="","",'例　①収支予算書　基盤強化推進費'!Y51)</f>
        <v/>
      </c>
      <c r="Z51" s="1132"/>
      <c r="AA51" s="1132"/>
      <c r="AB51" s="1132"/>
      <c r="AC51" s="1133" t="str">
        <f>IF('例　①収支予算書　基盤強化推進費'!AC51="","",'例　①収支予算書　基盤強化推進費'!AC51)</f>
        <v/>
      </c>
      <c r="AD51" s="1134"/>
      <c r="AF51" s="1135" t="str">
        <f>IF('例　①収支予算書　基盤強化推進費'!AF51="","",'例　①収支予算書　基盤強化推進費'!AF51)</f>
        <v>前泊入り(ｺｰﾄ設営含)</v>
      </c>
      <c r="AG51" s="1136"/>
      <c r="AH51" s="337">
        <f>IF('例　①収支予算書　基盤強化推進費'!AH51="","",'例　①収支予算書　基盤強化推進費'!AH51)</f>
        <v>46000</v>
      </c>
      <c r="AI51" s="361">
        <f>IF('例　①収支予算書　基盤強化推進費'!AI51="","",'例　①収支予算書　基盤強化推進費'!AI51)</f>
        <v>8</v>
      </c>
      <c r="AJ51" s="354">
        <f>IF('例　①収支予算書　基盤強化推進費'!AJ51="","",'例　①収支予算書　基盤強化推進費'!AJ51)</f>
        <v>2000</v>
      </c>
      <c r="AK51" s="355">
        <f>IF('例　①収支予算書　基盤強化推進費'!AK51="","",'例　①収支予算書　基盤強化推進費'!AK51)</f>
        <v>3</v>
      </c>
      <c r="AL51" s="337">
        <f>IF('例　①収支予算書　基盤強化推進費'!AL51="","",'例　①収支予算書　基盤強化推進費'!AL51)</f>
        <v>1500</v>
      </c>
      <c r="AM51" s="391">
        <f>IF('例　①収支予算書　基盤強化推進費'!AM51="","",'例　①収支予算書　基盤強化推進費'!AM51)</f>
        <v>1</v>
      </c>
      <c r="AN51" s="391">
        <f>IF('例　①収支予算書　基盤強化推進費'!AN51="","",'例　①収支予算書　基盤強化推進費'!AN51)</f>
        <v>1</v>
      </c>
      <c r="AO51" s="391" t="str">
        <f>IF('例　①収支予算書　基盤強化推進費'!AO51="","",'例　①収支予算書　基盤強化推進費'!AO51)</f>
        <v/>
      </c>
      <c r="AP51" s="391" t="str">
        <f>IF('例　①収支予算書　基盤強化推進費'!AP51="","",'例　①収支予算書　基盤強化推進費'!AP51)</f>
        <v/>
      </c>
      <c r="AQ51" s="391" t="str">
        <f>IF('例　①収支予算書　基盤強化推進費'!AQ51="","",'例　①収支予算書　基盤強化推進費'!AQ51)</f>
        <v/>
      </c>
      <c r="AR51" s="391" t="str">
        <f>IF('例　①収支予算書　基盤強化推進費'!AR51="","",'例　①収支予算書　基盤強化推進費'!AR51)</f>
        <v/>
      </c>
      <c r="AS51" s="391" t="str">
        <f>IF('例　①収支予算書　基盤強化推進費'!AS51="","",'例　①収支予算書　基盤強化推進費'!AS51)</f>
        <v/>
      </c>
      <c r="AT51" s="419" t="str">
        <f>IF('例　①収支予算書　基盤強化推進費'!AT51="","",'例　①収支予算書　基盤強化推進費'!AT51)</f>
        <v/>
      </c>
      <c r="AU51" s="429" t="str">
        <f>IF('例　①収支予算書　基盤強化推進費'!AU51="","",'例　①収支予算書　基盤強化推進費'!AU51)</f>
        <v/>
      </c>
      <c r="AV51" s="430" t="str">
        <f>IF('例　①収支予算書　基盤強化推進費'!AV51="","",'例　①収支予算書　基盤強化推進費'!AV51)</f>
        <v/>
      </c>
      <c r="AW51" s="230">
        <f>IF('例　①収支予算書　基盤強化推進費'!AW51="","",'例　①収支予算書　基盤強化推進費'!AW51)</f>
        <v>0</v>
      </c>
      <c r="AX51" s="431" t="str">
        <f>IF('例　①収支予算書　基盤強化推進費'!AX51="","",'例　①収支予算書　基盤強化推進費'!AX51)</f>
        <v/>
      </c>
      <c r="AY51" s="431" t="str">
        <f>IF('例　①収支予算書　基盤強化推進費'!AY51="","",'例　①収支予算書　基盤強化推進費'!AY51)</f>
        <v/>
      </c>
      <c r="AZ51" s="431" t="str">
        <f>IF('例　①収支予算書　基盤強化推進費'!AZ51="","",'例　①収支予算書　基盤強化推進費'!AZ51)</f>
        <v/>
      </c>
      <c r="BA51" s="431" t="str">
        <f>IF('例　①収支予算書　基盤強化推進費'!BA51="","",'例　①収支予算書　基盤強化推進費'!BA51)</f>
        <v/>
      </c>
      <c r="BB51" s="432" t="str">
        <f>IF('例　①収支予算書　基盤強化推進費'!BB51="","",'例　①収支予算書　基盤強化推進費'!BB51)</f>
        <v/>
      </c>
      <c r="BI51" s="115"/>
      <c r="BJ51" s="115"/>
    </row>
    <row r="52" spans="1:70" s="75" customFormat="1" ht="17.7" customHeight="1" thickBot="1">
      <c r="A52" s="93"/>
      <c r="B52" s="95"/>
      <c r="C52" s="94"/>
      <c r="D52" s="158"/>
      <c r="E52" s="248"/>
      <c r="F52" s="248"/>
      <c r="G52" s="1143" t="str">
        <f>IF('例　①収支予算書　基盤強化推進費'!G52="","",'例　①収支予算書　基盤強化推進費'!G52)</f>
        <v/>
      </c>
      <c r="H52" s="1144"/>
      <c r="I52" s="1144"/>
      <c r="J52" s="1145"/>
      <c r="K52" s="1146" t="str">
        <f>IF('例　①収支予算書　基盤強化推進費'!K52="","",'例　①収支予算書　基盤強化推進費'!K52)</f>
        <v/>
      </c>
      <c r="L52" s="1147"/>
      <c r="M52" s="1148" t="str">
        <f>IF('例　①収支予算書　基盤強化推進費'!M52="","",'例　①収支予算書　基盤強化推進費'!M52)</f>
        <v/>
      </c>
      <c r="N52" s="1148"/>
      <c r="O52" s="1148"/>
      <c r="P52" s="1148"/>
      <c r="Q52" s="1146" t="str">
        <f>IF('例　①収支予算書　基盤強化推進費'!Q52="","",'例　①収支予算書　基盤強化推進費'!Q52)</f>
        <v/>
      </c>
      <c r="R52" s="1147"/>
      <c r="S52" s="1148" t="str">
        <f>IF('例　①収支予算書　基盤強化推進費'!S52="","",'例　①収支予算書　基盤強化推進費'!S52)</f>
        <v/>
      </c>
      <c r="T52" s="1148"/>
      <c r="U52" s="1148"/>
      <c r="V52" s="1148"/>
      <c r="W52" s="1146" t="str">
        <f>IF('例　①収支予算書　基盤強化推進費'!W52="","",'例　①収支予算書　基盤強化推進費'!W52)</f>
        <v/>
      </c>
      <c r="X52" s="1147"/>
      <c r="Y52" s="1140" t="str">
        <f>IF('例　①収支予算書　基盤強化推進費'!Y52="","",'例　①収支予算書　基盤強化推進費'!Y52)</f>
        <v/>
      </c>
      <c r="Z52" s="1140"/>
      <c r="AA52" s="1140"/>
      <c r="AB52" s="1140"/>
      <c r="AC52" s="1141" t="str">
        <f>IF('例　①収支予算書　基盤強化推進費'!AC52="","",'例　①収支予算書　基盤強化推進費'!AC52)</f>
        <v/>
      </c>
      <c r="AD52" s="1142"/>
      <c r="AF52" s="1104" t="str">
        <f>IF('例　①収支予算書　基盤強化推進費'!AF52="","",'例　①収支予算書　基盤強化推進費'!AF52)</f>
        <v>大会1日目</v>
      </c>
      <c r="AG52" s="1105"/>
      <c r="AH52" s="228">
        <f>IF('例　①収支予算書　基盤強化推進費'!AH52="","",'例　①収支予算書　基盤強化推進費'!AH52)</f>
        <v>16000</v>
      </c>
      <c r="AI52" s="362">
        <f>IF('例　①収支予算書　基盤強化推進費'!AI52="","",'例　①収支予算書　基盤強化推進費'!AI52)</f>
        <v>8</v>
      </c>
      <c r="AJ52" s="359">
        <f>IF('例　①収支予算書　基盤強化推進費'!AJ52="","",'例　①収支予算書　基盤強化推進費'!AJ52)</f>
        <v>2000</v>
      </c>
      <c r="AK52" s="360" t="str">
        <f>IF('例　①収支予算書　基盤強化推進費'!AK52="","",'例　①収支予算書　基盤強化推進費'!AK52)</f>
        <v/>
      </c>
      <c r="AL52" s="228">
        <f>IF('例　①収支予算書　基盤強化推進費'!AL52="","",'例　①収支予算書　基盤強化推進費'!AL52)</f>
        <v>1500</v>
      </c>
      <c r="AM52" s="395">
        <f>IF('例　①収支予算書　基盤強化推進費'!AM52="","",'例　①収支予算書　基盤強化推進費'!AM52)</f>
        <v>1</v>
      </c>
      <c r="AN52" s="395">
        <f>IF('例　①収支予算書　基盤強化推進費'!AN52="","",'例　①収支予算書　基盤強化推進費'!AN52)</f>
        <v>1</v>
      </c>
      <c r="AO52" s="395" t="str">
        <f>IF('例　①収支予算書　基盤強化推進費'!AO52="","",'例　①収支予算書　基盤強化推進費'!AO52)</f>
        <v/>
      </c>
      <c r="AP52" s="395" t="str">
        <f>IF('例　①収支予算書　基盤強化推進費'!AP52="","",'例　①収支予算書　基盤強化推進費'!AP52)</f>
        <v/>
      </c>
      <c r="AQ52" s="395" t="str">
        <f>IF('例　①収支予算書　基盤強化推進費'!AQ52="","",'例　①収支予算書　基盤強化推進費'!AQ52)</f>
        <v/>
      </c>
      <c r="AR52" s="395" t="str">
        <f>IF('例　①収支予算書　基盤強化推進費'!AR52="","",'例　①収支予算書　基盤強化推進費'!AR52)</f>
        <v/>
      </c>
      <c r="AS52" s="395" t="str">
        <f>IF('例　①収支予算書　基盤強化推進費'!AS52="","",'例　①収支予算書　基盤強化推進費'!AS52)</f>
        <v/>
      </c>
      <c r="AT52" s="396" t="str">
        <f>IF('例　①収支予算書　基盤強化推進費'!AT52="","",'例　①収支予算書　基盤強化推進費'!AT52)</f>
        <v/>
      </c>
      <c r="AU52" s="433" t="str">
        <f>IF('例　①収支予算書　基盤強化推進費'!AU52="","",'例　①収支予算書　基盤強化推進費'!AU52)</f>
        <v/>
      </c>
      <c r="AV52" s="434" t="str">
        <f>IF('例　①収支予算書　基盤強化推進費'!AV52="","",'例　①収支予算書　基盤強化推進費'!AV52)</f>
        <v/>
      </c>
      <c r="AW52" s="232">
        <f>IF('例　①収支予算書　基盤強化推進費'!AW52="","",'例　①収支予算書　基盤強化推進費'!AW52)</f>
        <v>500</v>
      </c>
      <c r="AX52" s="435">
        <f>IF('例　①収支予算書　基盤強化推進費'!AX52="","",'例　①収支予算書　基盤強化推進費'!AX52)</f>
        <v>1</v>
      </c>
      <c r="AY52" s="435" t="str">
        <f>IF('例　①収支予算書　基盤強化推進費'!AY52="","",'例　①収支予算書　基盤強化推進費'!AY52)</f>
        <v/>
      </c>
      <c r="AZ52" s="435" t="str">
        <f>IF('例　①収支予算書　基盤強化推進費'!AZ52="","",'例　①収支予算書　基盤強化推進費'!AZ52)</f>
        <v/>
      </c>
      <c r="BA52" s="435" t="str">
        <f>IF('例　①収支予算書　基盤強化推進費'!BA52="","",'例　①収支予算書　基盤強化推進費'!BA52)</f>
        <v/>
      </c>
      <c r="BB52" s="436" t="str">
        <f>IF('例　①収支予算書　基盤強化推進費'!BB52="","",'例　①収支予算書　基盤強化推進費'!BB52)</f>
        <v/>
      </c>
    </row>
    <row r="53" spans="1:70" s="75" customFormat="1" ht="17.7" customHeight="1" thickBot="1">
      <c r="A53" s="492" t="s">
        <v>62</v>
      </c>
      <c r="B53" s="493"/>
      <c r="C53" s="494"/>
      <c r="D53" s="588">
        <f>IF('例　①収支予算書　基盤強化推進費'!D53="","",'例　①収支予算書　基盤強化推進費'!D53)</f>
        <v>0</v>
      </c>
      <c r="E53" s="589"/>
      <c r="F53" s="590"/>
      <c r="G53" s="1126" t="str">
        <f>IF('例　①収支予算書　基盤強化推進費'!G53="","",'例　①収支予算書　基盤強化推進費'!G53)</f>
        <v/>
      </c>
      <c r="H53" s="1127"/>
      <c r="I53" s="1127"/>
      <c r="J53" s="1128"/>
      <c r="K53" s="1129" t="str">
        <f>IF('例　①収支予算書　基盤強化推進費'!K53="","",'例　①収支予算書　基盤強化推進費'!K53)</f>
        <v/>
      </c>
      <c r="L53" s="1130"/>
      <c r="M53" s="1131" t="str">
        <f>IF('例　①収支予算書　基盤強化推進費'!M53="","",'例　①収支予算書　基盤強化推進費'!M53)</f>
        <v/>
      </c>
      <c r="N53" s="1131"/>
      <c r="O53" s="1131"/>
      <c r="P53" s="1131"/>
      <c r="Q53" s="1129" t="str">
        <f>IF('例　①収支予算書　基盤強化推進費'!Q53="","",'例　①収支予算書　基盤強化推進費'!Q53)</f>
        <v/>
      </c>
      <c r="R53" s="1130"/>
      <c r="S53" s="1131" t="str">
        <f>IF('例　①収支予算書　基盤強化推進費'!S53="","",'例　①収支予算書　基盤強化推進費'!S53)</f>
        <v/>
      </c>
      <c r="T53" s="1131"/>
      <c r="U53" s="1131"/>
      <c r="V53" s="1131"/>
      <c r="W53" s="1129" t="str">
        <f>IF('例　①収支予算書　基盤強化推進費'!W53="","",'例　①収支予算書　基盤強化推進費'!W53)</f>
        <v/>
      </c>
      <c r="X53" s="1130"/>
      <c r="Y53" s="1137" t="str">
        <f>IF('例　①収支予算書　基盤強化推進費'!Y53="","",'例　①収支予算書　基盤強化推進費'!Y53)</f>
        <v/>
      </c>
      <c r="Z53" s="1137"/>
      <c r="AA53" s="1137"/>
      <c r="AB53" s="1137"/>
      <c r="AC53" s="1138" t="str">
        <f>IF('例　①収支予算書　基盤強化推進費'!AC53="","",'例　①収支予算書　基盤強化推進費'!AC53)</f>
        <v/>
      </c>
      <c r="AD53" s="1139"/>
      <c r="AF53" s="1104" t="str">
        <f>IF('例　①収支予算書　基盤強化推進費'!AF53="","",'例　①収支予算書　基盤強化推進費'!AF53)</f>
        <v>大会2日目</v>
      </c>
      <c r="AG53" s="1105"/>
      <c r="AH53" s="228">
        <f>IF('例　①収支予算書　基盤強化推進費'!AH53="","",'例　①収支予算書　基盤強化推進費'!AH53)</f>
        <v>16000</v>
      </c>
      <c r="AI53" s="362">
        <f>IF('例　①収支予算書　基盤強化推進費'!AI53="","",'例　①収支予算書　基盤強化推進費'!AI53)</f>
        <v>8</v>
      </c>
      <c r="AJ53" s="359">
        <f>IF('例　①収支予算書　基盤強化推進費'!AJ53="","",'例　①収支予算書　基盤強化推進費'!AJ53)</f>
        <v>2000</v>
      </c>
      <c r="AK53" s="360" t="str">
        <f>IF('例　①収支予算書　基盤強化推進費'!AK53="","",'例　①収支予算書　基盤強化推進費'!AK53)</f>
        <v/>
      </c>
      <c r="AL53" s="228">
        <f>IF('例　①収支予算書　基盤強化推進費'!AL53="","",'例　①収支予算書　基盤強化推進費'!AL53)</f>
        <v>1500</v>
      </c>
      <c r="AM53" s="395">
        <f>IF('例　①収支予算書　基盤強化推進費'!AM53="","",'例　①収支予算書　基盤強化推進費'!AM53)</f>
        <v>1</v>
      </c>
      <c r="AN53" s="395">
        <f>IF('例　①収支予算書　基盤強化推進費'!AN53="","",'例　①収支予算書　基盤強化推進費'!AN53)</f>
        <v>1</v>
      </c>
      <c r="AO53" s="395" t="str">
        <f>IF('例　①収支予算書　基盤強化推進費'!AO53="","",'例　①収支予算書　基盤強化推進費'!AO53)</f>
        <v/>
      </c>
      <c r="AP53" s="395" t="str">
        <f>IF('例　①収支予算書　基盤強化推進費'!AP53="","",'例　①収支予算書　基盤強化推進費'!AP53)</f>
        <v/>
      </c>
      <c r="AQ53" s="395" t="str">
        <f>IF('例　①収支予算書　基盤強化推進費'!AQ53="","",'例　①収支予算書　基盤強化推進費'!AQ53)</f>
        <v/>
      </c>
      <c r="AR53" s="395" t="str">
        <f>IF('例　①収支予算書　基盤強化推進費'!AR53="","",'例　①収支予算書　基盤強化推進費'!AR53)</f>
        <v/>
      </c>
      <c r="AS53" s="395" t="str">
        <f>IF('例　①収支予算書　基盤強化推進費'!AS53="","",'例　①収支予算書　基盤強化推進費'!AS53)</f>
        <v/>
      </c>
      <c r="AT53" s="396" t="str">
        <f>IF('例　①収支予算書　基盤強化推進費'!AT53="","",'例　①収支予算書　基盤強化推進費'!AT53)</f>
        <v/>
      </c>
      <c r="AU53" s="433" t="str">
        <f>IF('例　①収支予算書　基盤強化推進費'!AU53="","",'例　①収支予算書　基盤強化推進費'!AU53)</f>
        <v/>
      </c>
      <c r="AV53" s="434" t="str">
        <f>IF('例　①収支予算書　基盤強化推進費'!AV53="","",'例　①収支予算書　基盤強化推進費'!AV53)</f>
        <v/>
      </c>
      <c r="AW53" s="232">
        <f>IF('例　①収支予算書　基盤強化推進費'!AW53="","",'例　①収支予算書　基盤強化推進費'!AW53)</f>
        <v>500</v>
      </c>
      <c r="AX53" s="435">
        <f>IF('例　①収支予算書　基盤強化推進費'!AX53="","",'例　①収支予算書　基盤強化推進費'!AX53)</f>
        <v>1</v>
      </c>
      <c r="AY53" s="435" t="str">
        <f>IF('例　①収支予算書　基盤強化推進費'!AY53="","",'例　①収支予算書　基盤強化推進費'!AY53)</f>
        <v/>
      </c>
      <c r="AZ53" s="435" t="str">
        <f>IF('例　①収支予算書　基盤強化推進費'!AZ53="","",'例　①収支予算書　基盤強化推進費'!AZ53)</f>
        <v/>
      </c>
      <c r="BA53" s="435" t="str">
        <f>IF('例　①収支予算書　基盤強化推進費'!BA53="","",'例　①収支予算書　基盤強化推進費'!BA53)</f>
        <v/>
      </c>
      <c r="BB53" s="436" t="str">
        <f>IF('例　①収支予算書　基盤強化推進費'!BB53="","",'例　①収支予算書　基盤強化推進費'!BB53)</f>
        <v/>
      </c>
      <c r="BC53" s="322" t="s">
        <v>488</v>
      </c>
    </row>
    <row r="54" spans="1:70" s="75" customFormat="1" ht="17.7" customHeight="1" thickBot="1">
      <c r="A54" s="492" t="s">
        <v>63</v>
      </c>
      <c r="B54" s="493"/>
      <c r="C54" s="494"/>
      <c r="D54" s="588">
        <f>IF('例　①収支予算書　基盤強化推進費'!D54="","",'例　①収支予算書　基盤強化推進費'!D54)</f>
        <v>20000</v>
      </c>
      <c r="E54" s="589"/>
      <c r="F54" s="590"/>
      <c r="G54" s="1126" t="str">
        <f>IF('例　①収支予算書　基盤強化推進費'!G54="","",'例　①収支予算書　基盤強化推進費'!G54)</f>
        <v>プログラムコピー代</v>
      </c>
      <c r="H54" s="1127"/>
      <c r="I54" s="1127"/>
      <c r="J54" s="1128"/>
      <c r="K54" s="1129">
        <f>IF('例　①収支予算書　基盤強化推進費'!K54="","",'例　①収支予算書　基盤強化推進費'!K54)</f>
        <v>20000</v>
      </c>
      <c r="L54" s="1130"/>
      <c r="M54" s="1131" t="str">
        <f>IF('例　①収支予算書　基盤強化推進費'!M54="","",'例　①収支予算書　基盤強化推進費'!M54)</f>
        <v/>
      </c>
      <c r="N54" s="1131"/>
      <c r="O54" s="1131"/>
      <c r="P54" s="1131"/>
      <c r="Q54" s="1129" t="str">
        <f>IF('例　①収支予算書　基盤強化推進費'!Q54="","",'例　①収支予算書　基盤強化推進費'!Q54)</f>
        <v/>
      </c>
      <c r="R54" s="1130"/>
      <c r="S54" s="1131" t="str">
        <f>IF('例　①収支予算書　基盤強化推進費'!S54="","",'例　①収支予算書　基盤強化推進費'!S54)</f>
        <v/>
      </c>
      <c r="T54" s="1131"/>
      <c r="U54" s="1131"/>
      <c r="V54" s="1131"/>
      <c r="W54" s="1129" t="str">
        <f>IF('例　①収支予算書　基盤強化推進費'!W54="","",'例　①収支予算書　基盤強化推進費'!W54)</f>
        <v/>
      </c>
      <c r="X54" s="1130"/>
      <c r="Y54" s="1137" t="str">
        <f>IF('例　①収支予算書　基盤強化推進費'!Y54="","",'例　①収支予算書　基盤強化推進費'!Y54)</f>
        <v/>
      </c>
      <c r="Z54" s="1137"/>
      <c r="AA54" s="1137"/>
      <c r="AB54" s="1137"/>
      <c r="AC54" s="1138" t="str">
        <f>IF('例　①収支予算書　基盤強化推進費'!AC54="","",'例　①収支予算書　基盤強化推進費'!AC54)</f>
        <v/>
      </c>
      <c r="AD54" s="1139"/>
      <c r="AF54" s="1104" t="str">
        <f>IF('例　①収支予算書　基盤強化推進費'!AF54="","",'例　①収支予算書　基盤強化推進費'!AF54)</f>
        <v/>
      </c>
      <c r="AG54" s="1105"/>
      <c r="AH54" s="228">
        <f>IF('例　①収支予算書　基盤強化推進費'!AH54="","",'例　①収支予算書　基盤強化推進費'!AH54)</f>
        <v>0</v>
      </c>
      <c r="AI54" s="362" t="str">
        <f>IF('例　①収支予算書　基盤強化推進費'!AI54="","",'例　①収支予算書　基盤強化推進費'!AI54)</f>
        <v/>
      </c>
      <c r="AJ54" s="359" t="str">
        <f>IF('例　①収支予算書　基盤強化推進費'!AJ54="","",'例　①収支予算書　基盤強化推進費'!AJ54)</f>
        <v/>
      </c>
      <c r="AK54" s="360" t="str">
        <f>IF('例　①収支予算書　基盤強化推進費'!AK54="","",'例　①収支予算書　基盤強化推進費'!AK54)</f>
        <v/>
      </c>
      <c r="AL54" s="228">
        <f>IF('例　①収支予算書　基盤強化推進費'!AL54="","",'例　①収支予算書　基盤強化推進費'!AL54)</f>
        <v>0</v>
      </c>
      <c r="AM54" s="395" t="str">
        <f>IF('例　①収支予算書　基盤強化推進費'!AM54="","",'例　①収支予算書　基盤強化推進費'!AM54)</f>
        <v/>
      </c>
      <c r="AN54" s="395" t="str">
        <f>IF('例　①収支予算書　基盤強化推進費'!AN54="","",'例　①収支予算書　基盤強化推進費'!AN54)</f>
        <v/>
      </c>
      <c r="AO54" s="395" t="str">
        <f>IF('例　①収支予算書　基盤強化推進費'!AO54="","",'例　①収支予算書　基盤強化推進費'!AO54)</f>
        <v/>
      </c>
      <c r="AP54" s="395" t="str">
        <f>IF('例　①収支予算書　基盤強化推進費'!AP54="","",'例　①収支予算書　基盤強化推進費'!AP54)</f>
        <v/>
      </c>
      <c r="AQ54" s="395" t="str">
        <f>IF('例　①収支予算書　基盤強化推進費'!AQ54="","",'例　①収支予算書　基盤強化推進費'!AQ54)</f>
        <v/>
      </c>
      <c r="AR54" s="395" t="str">
        <f>IF('例　①収支予算書　基盤強化推進費'!AR54="","",'例　①収支予算書　基盤強化推進費'!AR54)</f>
        <v/>
      </c>
      <c r="AS54" s="395" t="str">
        <f>IF('例　①収支予算書　基盤強化推進費'!AS54="","",'例　①収支予算書　基盤強化推進費'!AS54)</f>
        <v/>
      </c>
      <c r="AT54" s="396" t="str">
        <f>IF('例　①収支予算書　基盤強化推進費'!AT54="","",'例　①収支予算書　基盤強化推進費'!AT54)</f>
        <v/>
      </c>
      <c r="AU54" s="433" t="str">
        <f>IF('例　①収支予算書　基盤強化推進費'!AU54="","",'例　①収支予算書　基盤強化推進費'!AU54)</f>
        <v/>
      </c>
      <c r="AV54" s="434" t="str">
        <f>IF('例　①収支予算書　基盤強化推進費'!AV54="","",'例　①収支予算書　基盤強化推進費'!AV54)</f>
        <v/>
      </c>
      <c r="AW54" s="232">
        <f>IF('例　①収支予算書　基盤強化推進費'!AW54="","",'例　①収支予算書　基盤強化推進費'!AW54)</f>
        <v>0</v>
      </c>
      <c r="AX54" s="435" t="str">
        <f>IF('例　①収支予算書　基盤強化推進費'!AX54="","",'例　①収支予算書　基盤強化推進費'!AX54)</f>
        <v/>
      </c>
      <c r="AY54" s="435" t="str">
        <f>IF('例　①収支予算書　基盤強化推進費'!AY54="","",'例　①収支予算書　基盤強化推進費'!AY54)</f>
        <v/>
      </c>
      <c r="AZ54" s="435" t="str">
        <f>IF('例　①収支予算書　基盤強化推進費'!AZ54="","",'例　①収支予算書　基盤強化推進費'!AZ54)</f>
        <v/>
      </c>
      <c r="BA54" s="435" t="str">
        <f>IF('例　①収支予算書　基盤強化推進費'!BA54="","",'例　①収支予算書　基盤強化推進費'!BA54)</f>
        <v/>
      </c>
      <c r="BB54" s="436" t="str">
        <f>IF('例　①収支予算書　基盤強化推進費'!BB54="","",'例　①収支予算書　基盤強化推進費'!BB54)</f>
        <v/>
      </c>
      <c r="BF54" s="115"/>
      <c r="BG54" s="115"/>
      <c r="BH54" s="115"/>
    </row>
    <row r="55" spans="1:70" s="75" customFormat="1" ht="17.7" customHeight="1" thickBot="1">
      <c r="A55" s="492" t="s">
        <v>64</v>
      </c>
      <c r="B55" s="493"/>
      <c r="C55" s="494"/>
      <c r="D55" s="588">
        <f>IF('例　①収支予算書　基盤強化推進費'!D55="","",'例　①収支予算書　基盤強化推進費'!D55)</f>
        <v>100000</v>
      </c>
      <c r="E55" s="589"/>
      <c r="F55" s="590"/>
      <c r="G55" s="1126" t="str">
        <f>IF('例　①収支予算書　基盤強化推進費'!G55="","",'例　①収支予算書　基盤強化推進費'!G55)</f>
        <v>〇〇体育館2日間</v>
      </c>
      <c r="H55" s="1127"/>
      <c r="I55" s="1127"/>
      <c r="J55" s="1128"/>
      <c r="K55" s="1129">
        <f>IF('例　①収支予算書　基盤強化推進費'!K55="","",'例　①収支予算書　基盤強化推進費'!K55)</f>
        <v>100000</v>
      </c>
      <c r="L55" s="1130"/>
      <c r="M55" s="1131" t="str">
        <f>IF('例　①収支予算書　基盤強化推進費'!M55="","",'例　①収支予算書　基盤強化推進費'!M55)</f>
        <v/>
      </c>
      <c r="N55" s="1131"/>
      <c r="O55" s="1131"/>
      <c r="P55" s="1131"/>
      <c r="Q55" s="1129" t="str">
        <f>IF('例　①収支予算書　基盤強化推進費'!Q55="","",'例　①収支予算書　基盤強化推進費'!Q55)</f>
        <v/>
      </c>
      <c r="R55" s="1130"/>
      <c r="S55" s="1131" t="str">
        <f>IF('例　①収支予算書　基盤強化推進費'!S55="","",'例　①収支予算書　基盤強化推進費'!S55)</f>
        <v/>
      </c>
      <c r="T55" s="1131"/>
      <c r="U55" s="1131"/>
      <c r="V55" s="1131"/>
      <c r="W55" s="1129" t="str">
        <f>IF('例　①収支予算書　基盤強化推進費'!W55="","",'例　①収支予算書　基盤強化推進費'!W55)</f>
        <v/>
      </c>
      <c r="X55" s="1130"/>
      <c r="Y55" s="1137" t="str">
        <f>IF('例　①収支予算書　基盤強化推進費'!Y55="","",'例　①収支予算書　基盤強化推進費'!Y55)</f>
        <v/>
      </c>
      <c r="Z55" s="1137"/>
      <c r="AA55" s="1137"/>
      <c r="AB55" s="1137"/>
      <c r="AC55" s="1138" t="str">
        <f>IF('例　①収支予算書　基盤強化推進費'!AC55="","",'例　①収支予算書　基盤強化推進費'!AC55)</f>
        <v/>
      </c>
      <c r="AD55" s="1139"/>
      <c r="AF55" s="1149" t="str">
        <f>IF('例　①収支予算書　基盤強化推進費'!AF55="","",'例　①収支予算書　基盤強化推進費'!AF55)</f>
        <v/>
      </c>
      <c r="AG55" s="1150"/>
      <c r="AH55" s="229">
        <f>IF('例　①収支予算書　基盤強化推進費'!AH55="","",'例　①収支予算書　基盤強化推進費'!AH55)</f>
        <v>0</v>
      </c>
      <c r="AI55" s="363" t="str">
        <f>IF('例　①収支予算書　基盤強化推進費'!AI55="","",'例　①収支予算書　基盤強化推進費'!AI55)</f>
        <v/>
      </c>
      <c r="AJ55" s="346" t="str">
        <f>IF('例　①収支予算書　基盤強化推進費'!AJ55="","",'例　①収支予算書　基盤強化推進費'!AJ55)</f>
        <v/>
      </c>
      <c r="AK55" s="358" t="str">
        <f>IF('例　①収支予算書　基盤強化推進費'!AK55="","",'例　①収支予算書　基盤強化推進費'!AK55)</f>
        <v/>
      </c>
      <c r="AL55" s="229">
        <f>IF('例　①収支予算書　基盤強化推進費'!AL55="","",'例　①収支予算書　基盤強化推進費'!AL55)</f>
        <v>0</v>
      </c>
      <c r="AM55" s="397" t="str">
        <f>IF('例　①収支予算書　基盤強化推進費'!AM55="","",'例　①収支予算書　基盤強化推進費'!AM55)</f>
        <v/>
      </c>
      <c r="AN55" s="397" t="str">
        <f>IF('例　①収支予算書　基盤強化推進費'!AN55="","",'例　①収支予算書　基盤強化推進費'!AN55)</f>
        <v/>
      </c>
      <c r="AO55" s="397" t="str">
        <f>IF('例　①収支予算書　基盤強化推進費'!AO55="","",'例　①収支予算書　基盤強化推進費'!AO55)</f>
        <v/>
      </c>
      <c r="AP55" s="397" t="str">
        <f>IF('例　①収支予算書　基盤強化推進費'!AP55="","",'例　①収支予算書　基盤強化推進費'!AP55)</f>
        <v/>
      </c>
      <c r="AQ55" s="397" t="str">
        <f>IF('例　①収支予算書　基盤強化推進費'!AQ55="","",'例　①収支予算書　基盤強化推進費'!AQ55)</f>
        <v/>
      </c>
      <c r="AR55" s="397" t="str">
        <f>IF('例　①収支予算書　基盤強化推進費'!AR55="","",'例　①収支予算書　基盤強化推進費'!AR55)</f>
        <v/>
      </c>
      <c r="AS55" s="397" t="str">
        <f>IF('例　①収支予算書　基盤強化推進費'!AS55="","",'例　①収支予算書　基盤強化推進費'!AS55)</f>
        <v/>
      </c>
      <c r="AT55" s="398" t="str">
        <f>IF('例　①収支予算書　基盤強化推進費'!AT55="","",'例　①収支予算書　基盤強化推進費'!AT55)</f>
        <v/>
      </c>
      <c r="AU55" s="437" t="str">
        <f>IF('例　①収支予算書　基盤強化推進費'!AU55="","",'例　①収支予算書　基盤強化推進費'!AU55)</f>
        <v/>
      </c>
      <c r="AV55" s="438" t="str">
        <f>IF('例　①収支予算書　基盤強化推進費'!AV55="","",'例　①収支予算書　基盤強化推進費'!AV55)</f>
        <v/>
      </c>
      <c r="AW55" s="234">
        <f>IF('例　①収支予算書　基盤強化推進費'!AW55="","",'例　①収支予算書　基盤強化推進費'!AW55)</f>
        <v>0</v>
      </c>
      <c r="AX55" s="439" t="str">
        <f>IF('例　①収支予算書　基盤強化推進費'!AX55="","",'例　①収支予算書　基盤強化推進費'!AX55)</f>
        <v/>
      </c>
      <c r="AY55" s="439" t="str">
        <f>IF('例　①収支予算書　基盤強化推進費'!AY55="","",'例　①収支予算書　基盤強化推進費'!AY55)</f>
        <v/>
      </c>
      <c r="AZ55" s="439" t="str">
        <f>IF('例　①収支予算書　基盤強化推進費'!AZ55="","",'例　①収支予算書　基盤強化推進費'!AZ55)</f>
        <v/>
      </c>
      <c r="BA55" s="439" t="str">
        <f>IF('例　①収支予算書　基盤強化推進費'!BA55="","",'例　①収支予算書　基盤強化推進費'!BA55)</f>
        <v/>
      </c>
      <c r="BB55" s="440" t="str">
        <f>IF('例　①収支予算書　基盤強化推進費'!BB55="","",'例　①収支予算書　基盤強化推進費'!BB55)</f>
        <v/>
      </c>
    </row>
    <row r="56" spans="1:70" s="75" customFormat="1" ht="16.95" customHeight="1" thickBot="1">
      <c r="A56" s="492" t="s">
        <v>65</v>
      </c>
      <c r="B56" s="493"/>
      <c r="C56" s="494"/>
      <c r="D56" s="588">
        <f>IF('例　①収支予算書　基盤強化推進費'!D56="","",'例　①収支予算書　基盤強化推進費'!D56)</f>
        <v>0</v>
      </c>
      <c r="E56" s="589"/>
      <c r="F56" s="590"/>
      <c r="G56" s="1126" t="str">
        <f>IF('例　①収支予算書　基盤強化推進費'!G56="","",'例　①収支予算書　基盤強化推進費'!G56)</f>
        <v/>
      </c>
      <c r="H56" s="1127"/>
      <c r="I56" s="1127"/>
      <c r="J56" s="1128"/>
      <c r="K56" s="1129" t="str">
        <f>IF('例　①収支予算書　基盤強化推進費'!K56="","",'例　①収支予算書　基盤強化推進費'!K56)</f>
        <v/>
      </c>
      <c r="L56" s="1130"/>
      <c r="M56" s="1131" t="str">
        <f>IF('例　①収支予算書　基盤強化推進費'!M56="","",'例　①収支予算書　基盤強化推進費'!M56)</f>
        <v/>
      </c>
      <c r="N56" s="1131"/>
      <c r="O56" s="1131"/>
      <c r="P56" s="1131"/>
      <c r="Q56" s="1129" t="str">
        <f>IF('例　①収支予算書　基盤強化推進費'!Q56="","",'例　①収支予算書　基盤強化推進費'!Q56)</f>
        <v/>
      </c>
      <c r="R56" s="1130"/>
      <c r="S56" s="1131" t="str">
        <f>IF('例　①収支予算書　基盤強化推進費'!S56="","",'例　①収支予算書　基盤強化推進費'!S56)</f>
        <v/>
      </c>
      <c r="T56" s="1131"/>
      <c r="U56" s="1131"/>
      <c r="V56" s="1131"/>
      <c r="W56" s="1129" t="str">
        <f>IF('例　①収支予算書　基盤強化推進費'!W56="","",'例　①収支予算書　基盤強化推進費'!W56)</f>
        <v/>
      </c>
      <c r="X56" s="1130"/>
      <c r="Y56" s="1137" t="str">
        <f>IF('例　①収支予算書　基盤強化推進費'!Y56="","",'例　①収支予算書　基盤強化推進費'!Y56)</f>
        <v/>
      </c>
      <c r="Z56" s="1137"/>
      <c r="AA56" s="1137"/>
      <c r="AB56" s="1137"/>
      <c r="AC56" s="1138" t="str">
        <f>IF('例　①収支予算書　基盤強化推進費'!AC56="","",'例　①収支予算書　基盤強化推進費'!AC56)</f>
        <v/>
      </c>
      <c r="AD56" s="1139"/>
      <c r="AF56" s="92"/>
      <c r="AG56" s="185" t="s">
        <v>316</v>
      </c>
      <c r="AH56" s="222">
        <f>SUM(AH51:AH55)</f>
        <v>78000</v>
      </c>
      <c r="AI56" s="115"/>
      <c r="AJ56" s="115"/>
      <c r="AK56" s="185" t="s">
        <v>316</v>
      </c>
      <c r="AL56" s="222">
        <f>SUM(AL51:AL55)</f>
        <v>4500</v>
      </c>
      <c r="AM56" s="115"/>
      <c r="AN56" s="190"/>
      <c r="AO56" s="115"/>
      <c r="AP56" s="115"/>
      <c r="AQ56" s="115"/>
      <c r="AR56" s="115"/>
      <c r="AS56" s="115"/>
      <c r="AT56" s="115"/>
      <c r="AU56" s="115"/>
      <c r="AV56" s="185" t="s">
        <v>316</v>
      </c>
      <c r="AW56" s="223">
        <f>SUM(AW51:AW55)</f>
        <v>1000</v>
      </c>
      <c r="AX56" s="115"/>
      <c r="AY56" s="115"/>
      <c r="AZ56" s="115"/>
      <c r="BA56" s="115"/>
      <c r="BB56" s="115"/>
      <c r="BC56" s="115"/>
      <c r="BD56" s="115"/>
    </row>
    <row r="57" spans="1:70" s="75" customFormat="1" ht="17.7" customHeight="1" thickBot="1">
      <c r="A57" s="616" t="s">
        <v>66</v>
      </c>
      <c r="B57" s="617"/>
      <c r="C57" s="618"/>
      <c r="D57" s="591">
        <f>IF('例　①収支予算書　基盤強化推進費'!D57="","",'例　①収支予算書　基盤強化推進費'!D57)</f>
        <v>56000</v>
      </c>
      <c r="E57" s="592"/>
      <c r="F57" s="593"/>
      <c r="G57" s="1120" t="str">
        <f>IF('例　①収支予算書　基盤強化推進費'!G57="","",'例　①収支予算書　基盤強化推進費'!G57)</f>
        <v>審判稼働費</v>
      </c>
      <c r="H57" s="1121"/>
      <c r="I57" s="1121"/>
      <c r="J57" s="1122"/>
      <c r="K57" s="1123">
        <f>IF('例　①収支予算書　基盤強化推進費'!K57="","",'例　①収支予算書　基盤強化推進費'!K57)</f>
        <v>34000</v>
      </c>
      <c r="L57" s="1124"/>
      <c r="M57" s="1125" t="str">
        <f>IF('例　①収支予算書　基盤強化推進費'!M57="","",'例　①収支予算書　基盤強化推進費'!M57)</f>
        <v>コート設営費</v>
      </c>
      <c r="N57" s="1125"/>
      <c r="O57" s="1125"/>
      <c r="P57" s="1125"/>
      <c r="Q57" s="1123">
        <f>IF('例　①収支予算書　基盤強化推進費'!Q57="","",'例　①収支予算書　基盤強化推進費'!Q57)</f>
        <v>10000</v>
      </c>
      <c r="R57" s="1124"/>
      <c r="S57" s="1125" t="str">
        <f>IF('例　①収支予算書　基盤強化推進費'!S57="","",'例　①収支予算書　基盤強化推進費'!S57)</f>
        <v>PT稼働費</v>
      </c>
      <c r="T57" s="1125"/>
      <c r="U57" s="1125"/>
      <c r="V57" s="1125"/>
      <c r="W57" s="1123">
        <f>IF('例　①収支予算書　基盤強化推進費'!W57="","",'例　①収支予算書　基盤強化推進費'!W57)</f>
        <v>12000</v>
      </c>
      <c r="X57" s="1124"/>
      <c r="Y57" s="1132" t="str">
        <f>IF('例　①収支予算書　基盤強化推進費'!Y57="","",'例　①収支予算書　基盤強化推進費'!Y57)</f>
        <v/>
      </c>
      <c r="Z57" s="1132"/>
      <c r="AA57" s="1132"/>
      <c r="AB57" s="1132"/>
      <c r="AC57" s="1133" t="str">
        <f>IF('例　①収支予算書　基盤強化推進費'!AC57="","",'例　①収支予算書　基盤強化推進費'!AC57)</f>
        <v/>
      </c>
      <c r="AD57" s="1134"/>
      <c r="AF57" s="584" t="s">
        <v>320</v>
      </c>
      <c r="AG57" s="585"/>
      <c r="AH57" s="791" t="s">
        <v>376</v>
      </c>
      <c r="AI57" s="792"/>
      <c r="AJ57" s="792"/>
      <c r="AK57" s="792"/>
      <c r="AL57" s="792"/>
      <c r="AM57" s="792"/>
      <c r="AN57" s="792"/>
      <c r="AO57" s="792"/>
      <c r="AP57" s="792"/>
      <c r="AQ57" s="792"/>
      <c r="AR57" s="792"/>
      <c r="AS57" s="792"/>
      <c r="AT57" s="792"/>
      <c r="AU57" s="793"/>
      <c r="AV57" s="794" t="s">
        <v>359</v>
      </c>
      <c r="AW57" s="795"/>
      <c r="AX57" s="796" t="s">
        <v>325</v>
      </c>
      <c r="AY57" s="797"/>
      <c r="AZ57" s="797"/>
      <c r="BA57" s="797"/>
      <c r="BB57" s="798"/>
      <c r="BD57" s="76"/>
      <c r="BE57" s="115"/>
      <c r="BI57" s="76"/>
    </row>
    <row r="58" spans="1:70" s="75" customFormat="1" ht="17.7" customHeight="1" thickBot="1">
      <c r="A58" s="89"/>
      <c r="B58" s="90"/>
      <c r="C58" s="91"/>
      <c r="D58" s="157"/>
      <c r="E58" s="247"/>
      <c r="F58" s="247"/>
      <c r="G58" s="1153" t="str">
        <f>IF('例　①収支予算書　基盤強化推進費'!G58="","",'例　①収支予算書　基盤強化推進費'!G58)</f>
        <v/>
      </c>
      <c r="H58" s="1154"/>
      <c r="I58" s="1154"/>
      <c r="J58" s="1155"/>
      <c r="K58" s="1156" t="str">
        <f>IF('例　①収支予算書　基盤強化推進費'!K58="","",'例　①収支予算書　基盤強化推進費'!K58)</f>
        <v/>
      </c>
      <c r="L58" s="1157"/>
      <c r="M58" s="1158" t="str">
        <f>IF('例　①収支予算書　基盤強化推進費'!M58="","",'例　①収支予算書　基盤強化推進費'!M58)</f>
        <v/>
      </c>
      <c r="N58" s="1158"/>
      <c r="O58" s="1158"/>
      <c r="P58" s="1158"/>
      <c r="Q58" s="1156" t="str">
        <f>IF('例　①収支予算書　基盤強化推進費'!Q58="","",'例　①収支予算書　基盤強化推進費'!Q58)</f>
        <v/>
      </c>
      <c r="R58" s="1157"/>
      <c r="S58" s="1158" t="str">
        <f>IF('例　①収支予算書　基盤強化推進費'!S58="","",'例　①収支予算書　基盤強化推進費'!S58)</f>
        <v/>
      </c>
      <c r="T58" s="1158"/>
      <c r="U58" s="1158"/>
      <c r="V58" s="1158"/>
      <c r="W58" s="1156" t="str">
        <f>IF('例　①収支予算書　基盤強化推進費'!W58="","",'例　①収支予算書　基盤強化推進費'!W58)</f>
        <v/>
      </c>
      <c r="X58" s="1157"/>
      <c r="Y58" s="1159" t="str">
        <f>IF('例　①収支予算書　基盤強化推進費'!Y58="","",'例　①収支予算書　基盤強化推進費'!Y58)</f>
        <v/>
      </c>
      <c r="Z58" s="1159"/>
      <c r="AA58" s="1159"/>
      <c r="AB58" s="1159"/>
      <c r="AC58" s="1151" t="str">
        <f>IF('例　①収支予算書　基盤強化推進費'!AC58="","",'例　①収支予算書　基盤強化推進費'!AC58)</f>
        <v/>
      </c>
      <c r="AD58" s="1152"/>
      <c r="AF58" s="502" t="s">
        <v>341</v>
      </c>
      <c r="AG58" s="503"/>
      <c r="AH58" s="303" t="s">
        <v>316</v>
      </c>
      <c r="AI58" s="417">
        <f>IF('例　①収支予算書　基盤強化推進費'!AI58="","",'例　①収支予算書　基盤強化推進費'!AI58)</f>
        <v>400</v>
      </c>
      <c r="AJ58" s="417">
        <f>IF('例　①収支予算書　基盤強化推進費'!AJ58="","",'例　①収支予算書　基盤強化推進費'!AJ58)</f>
        <v>800</v>
      </c>
      <c r="AK58" s="417">
        <f>IF('例　①収支予算書　基盤強化推進費'!AK58="","",'例　①収支予算書　基盤強化推進費'!AK58)</f>
        <v>1200</v>
      </c>
      <c r="AL58" s="417" t="str">
        <f>IF('例　①収支予算書　基盤強化推進費'!AL58="","",'例　①収支予算書　基盤強化推進費'!AL58)</f>
        <v/>
      </c>
      <c r="AM58" s="417" t="str">
        <f>IF('例　①収支予算書　基盤強化推進費'!AM58="","",'例　①収支予算書　基盤強化推進費'!AM58)</f>
        <v/>
      </c>
      <c r="AN58" s="417" t="str">
        <f>IF('例　①収支予算書　基盤強化推進費'!AN58="","",'例　①収支予算書　基盤強化推進費'!AN58)</f>
        <v/>
      </c>
      <c r="AO58" s="417" t="str">
        <f>IF('例　①収支予算書　基盤強化推進費'!AO58="","",'例　①収支予算書　基盤強化推進費'!AO58)</f>
        <v/>
      </c>
      <c r="AP58" s="418" t="str">
        <f>IF('例　①収支予算書　基盤強化推進費'!AP58="","",'例　①収支予算書　基盤強化推進費'!AP58)</f>
        <v/>
      </c>
      <c r="AQ58" s="423" t="str">
        <f>IF('例　①収支予算書　基盤強化推進費'!AQ58="","",'例　①収支予算書　基盤強化推進費'!AQ58)</f>
        <v/>
      </c>
      <c r="AR58" s="423" t="str">
        <f>IF('例　①収支予算書　基盤強化推進費'!AR58="","",'例　①収支予算書　基盤強化推進費'!AR58)</f>
        <v/>
      </c>
      <c r="AS58" s="423" t="str">
        <f>IF('例　①収支予算書　基盤強化推進費'!AS58="","",'例　①収支予算書　基盤強化推進費'!AS58)</f>
        <v/>
      </c>
      <c r="AT58" s="423" t="str">
        <f>IF('例　①収支予算書　基盤強化推進費'!AT58="","",'例　①収支予算書　基盤強化推進費'!AT58)</f>
        <v/>
      </c>
      <c r="AU58" s="418" t="str">
        <f>IF('例　①収支予算書　基盤強化推進費'!AU58="","",'例　①収支予算書　基盤強化推進費'!AU58)</f>
        <v/>
      </c>
      <c r="AV58" s="303" t="s">
        <v>316</v>
      </c>
      <c r="AW58" s="310" t="s">
        <v>490</v>
      </c>
      <c r="AX58" s="303" t="s">
        <v>316</v>
      </c>
      <c r="AY58" s="441" t="str">
        <f>IF('例　①収支予算書　基盤強化推進費'!AY58="","",'例　①収支予算書　基盤強化推進費'!AY58)</f>
        <v/>
      </c>
      <c r="AZ58" s="441" t="str">
        <f>IF('例　①収支予算書　基盤強化推進費'!AZ58="","",'例　①収支予算書　基盤強化推進費'!AZ58)</f>
        <v/>
      </c>
      <c r="BA58" s="441" t="str">
        <f>IF('例　①収支予算書　基盤強化推進費'!BA58="","",'例　①収支予算書　基盤強化推進費'!BA58)</f>
        <v/>
      </c>
      <c r="BB58" s="442" t="str">
        <f>IF('例　①収支予算書　基盤強化推進費'!BB58="","",'例　①収支予算書　基盤強化推進費'!BB58)</f>
        <v/>
      </c>
      <c r="BC58" s="322" t="s">
        <v>416</v>
      </c>
      <c r="BD58" s="416"/>
    </row>
    <row r="59" spans="1:70" s="75" customFormat="1" ht="17.7" customHeight="1" thickTop="1" thickBot="1">
      <c r="A59" s="93"/>
      <c r="B59" s="95"/>
      <c r="C59" s="94"/>
      <c r="D59" s="158"/>
      <c r="E59" s="248"/>
      <c r="F59" s="248"/>
      <c r="G59" s="1120" t="str">
        <f>IF('例　①収支予算書　基盤強化推進費'!G59="","",'例　①収支予算書　基盤強化推進費'!G59)</f>
        <v/>
      </c>
      <c r="H59" s="1121"/>
      <c r="I59" s="1121"/>
      <c r="J59" s="1122"/>
      <c r="K59" s="1123" t="str">
        <f>IF('例　①収支予算書　基盤強化推進費'!K59="","",'例　①収支予算書　基盤強化推進費'!K59)</f>
        <v/>
      </c>
      <c r="L59" s="1124"/>
      <c r="M59" s="1125" t="str">
        <f>IF('例　①収支予算書　基盤強化推進費'!M59="","",'例　①収支予算書　基盤強化推進費'!M59)</f>
        <v/>
      </c>
      <c r="N59" s="1125"/>
      <c r="O59" s="1125"/>
      <c r="P59" s="1125"/>
      <c r="Q59" s="1123" t="str">
        <f>IF('例　①収支予算書　基盤強化推進費'!Q59="","",'例　①収支予算書　基盤強化推進費'!Q59)</f>
        <v/>
      </c>
      <c r="R59" s="1124"/>
      <c r="S59" s="1125" t="str">
        <f>IF('例　①収支予算書　基盤強化推進費'!S59="","",'例　①収支予算書　基盤強化推進費'!S59)</f>
        <v/>
      </c>
      <c r="T59" s="1125"/>
      <c r="U59" s="1125"/>
      <c r="V59" s="1125"/>
      <c r="W59" s="1123" t="str">
        <f>IF('例　①収支予算書　基盤強化推進費'!W59="","",'例　①収支予算書　基盤強化推進費'!W59)</f>
        <v/>
      </c>
      <c r="X59" s="1124"/>
      <c r="Y59" s="1132" t="str">
        <f>IF('例　①収支予算書　基盤強化推進費'!Y59="","",'例　①収支予算書　基盤強化推進費'!Y59)</f>
        <v/>
      </c>
      <c r="Z59" s="1132"/>
      <c r="AA59" s="1132"/>
      <c r="AB59" s="1132"/>
      <c r="AC59" s="1133" t="str">
        <f>IF('例　①収支予算書　基盤強化推進費'!AC59="","",'例　①収支予算書　基盤強化推進費'!AC59)</f>
        <v/>
      </c>
      <c r="AD59" s="1134"/>
      <c r="AF59" s="586" t="str">
        <f>IF('例　①収支予算書　基盤強化推進費（左側A4縦印刷用）'!AF51="","",'例　①収支予算書　基盤強化推進費（左側A4縦印刷用）'!AF51)</f>
        <v>前泊入り(ｺｰﾄ設営含)</v>
      </c>
      <c r="AG59" s="587"/>
      <c r="AH59" s="226">
        <f>IF('例　①収支予算書　基盤強化推進費'!AH59="","",'例　①収支予算書　基盤強化推進費'!AH59)</f>
        <v>0</v>
      </c>
      <c r="AI59" s="391" t="str">
        <f>IF('例　①収支予算書　基盤強化推進費'!AI59="","",'例　①収支予算書　基盤強化推進費'!AI59)</f>
        <v/>
      </c>
      <c r="AJ59" s="392" t="str">
        <f>IF('例　①収支予算書　基盤強化推進費'!AJ59="","",'例　①収支予算書　基盤強化推進費'!AJ59)</f>
        <v/>
      </c>
      <c r="AK59" s="392" t="str">
        <f>IF('例　①収支予算書　基盤強化推進費'!AK59="","",'例　①収支予算書　基盤強化推進費'!AK59)</f>
        <v/>
      </c>
      <c r="AL59" s="392" t="str">
        <f>IF('例　①収支予算書　基盤強化推進費'!AL59="","",'例　①収支予算書　基盤強化推進費'!AL59)</f>
        <v/>
      </c>
      <c r="AM59" s="392" t="str">
        <f>IF('例　①収支予算書　基盤強化推進費'!AM59="","",'例　①収支予算書　基盤強化推進費'!AM59)</f>
        <v/>
      </c>
      <c r="AN59" s="392" t="str">
        <f>IF('例　①収支予算書　基盤強化推進費'!AN59="","",'例　①収支予算書　基盤強化推進費'!AN59)</f>
        <v/>
      </c>
      <c r="AO59" s="392" t="str">
        <f>IF('例　①収支予算書　基盤強化推進費'!AO59="","",'例　①収支予算書　基盤強化推進費'!AO59)</f>
        <v/>
      </c>
      <c r="AP59" s="420" t="str">
        <f>IF('例　①収支予算書　基盤強化推進費'!AP59="","",'例　①収支予算書　基盤強化推進費'!AP59)</f>
        <v/>
      </c>
      <c r="AQ59" s="391" t="str">
        <f>IF('例　①収支予算書　基盤強化推進費'!AQ59="","",'例　①収支予算書　基盤強化推進費'!AQ59)</f>
        <v/>
      </c>
      <c r="AR59" s="391" t="str">
        <f>IF('例　①収支予算書　基盤強化推進費'!AR59="","",'例　①収支予算書　基盤強化推進費'!AR59)</f>
        <v/>
      </c>
      <c r="AS59" s="391" t="str">
        <f>IF('例　①収支予算書　基盤強化推進費'!AS59="","",'例　①収支予算書　基盤強化推進費'!AS59)</f>
        <v/>
      </c>
      <c r="AT59" s="391" t="str">
        <f>IF('例　①収支予算書　基盤強化推進費'!AT59="","",'例　①収支予算書　基盤強化推進費'!AT59)</f>
        <v/>
      </c>
      <c r="AU59" s="420" t="str">
        <f>IF('例　①収支予算書　基盤強化推進費'!AU59="","",'例　①収支予算書　基盤強化推進費'!AU59)</f>
        <v/>
      </c>
      <c r="AV59" s="226">
        <f>IF('例　①収支予算書　基盤強化推進費'!AV59="","",'例　①収支予算書　基盤強化推進費'!AV59)</f>
        <v>10000</v>
      </c>
      <c r="AW59" s="399">
        <f>IF('例　①収支予算書　基盤強化推進費'!AW59="","",'例　①収支予算書　基盤強化推進費'!AW59)</f>
        <v>1</v>
      </c>
      <c r="AX59" s="226">
        <f>IF('例　①収支予算書　基盤強化推進費'!AX59="","",'例　①収支予算書　基盤強化推進費'!AX59)</f>
        <v>0</v>
      </c>
      <c r="AY59" s="394" t="str">
        <f>IF('例　①収支予算書　基盤強化推進費'!AY59="","",'例　①収支予算書　基盤強化推進費'!AY59)</f>
        <v/>
      </c>
      <c r="AZ59" s="394" t="str">
        <f>IF('例　①収支予算書　基盤強化推進費'!AZ59="","",'例　①収支予算書　基盤強化推進費'!AZ59)</f>
        <v/>
      </c>
      <c r="BA59" s="394" t="str">
        <f>IF('例　①収支予算書　基盤強化推進費'!BA59="","",'例　①収支予算書　基盤強化推進費'!BA59)</f>
        <v/>
      </c>
      <c r="BB59" s="399" t="str">
        <f>IF('例　①収支予算書　基盤強化推進費'!BB59="","",'例　①収支予算書　基盤強化推進費'!BB59)</f>
        <v/>
      </c>
      <c r="BD59" s="416"/>
    </row>
    <row r="60" spans="1:70" s="75" customFormat="1" ht="17.7" customHeight="1" thickBot="1">
      <c r="A60" s="492" t="s">
        <v>247</v>
      </c>
      <c r="B60" s="493"/>
      <c r="C60" s="494"/>
      <c r="D60" s="588">
        <f>IF('例　①収支予算書　基盤強化推進費'!D60="","",'例　①収支予算書　基盤強化推進費'!D60)</f>
        <v>0</v>
      </c>
      <c r="E60" s="589"/>
      <c r="F60" s="590"/>
      <c r="G60" s="1126" t="str">
        <f>IF('例　①収支予算書　基盤強化推進費'!G60="","",'例　①収支予算書　基盤強化推進費'!G60)</f>
        <v/>
      </c>
      <c r="H60" s="1127"/>
      <c r="I60" s="1127"/>
      <c r="J60" s="1128"/>
      <c r="K60" s="1129" t="str">
        <f>IF('例　①収支予算書　基盤強化推進費'!K60="","",'例　①収支予算書　基盤強化推進費'!K60)</f>
        <v/>
      </c>
      <c r="L60" s="1130"/>
      <c r="M60" s="1131" t="str">
        <f>IF('例　①収支予算書　基盤強化推進費'!M60="","",'例　①収支予算書　基盤強化推進費'!M60)</f>
        <v/>
      </c>
      <c r="N60" s="1131"/>
      <c r="O60" s="1131"/>
      <c r="P60" s="1131"/>
      <c r="Q60" s="1129" t="str">
        <f>IF('例　①収支予算書　基盤強化推進費'!Q60="","",'例　①収支予算書　基盤強化推進費'!Q60)</f>
        <v/>
      </c>
      <c r="R60" s="1130"/>
      <c r="S60" s="1131" t="str">
        <f>IF('例　①収支予算書　基盤強化推進費'!S60="","",'例　①収支予算書　基盤強化推進費'!S60)</f>
        <v/>
      </c>
      <c r="T60" s="1131"/>
      <c r="U60" s="1131"/>
      <c r="V60" s="1131"/>
      <c r="W60" s="1129" t="str">
        <f>IF('例　①収支予算書　基盤強化推進費'!W60="","",'例　①収支予算書　基盤強化推進費'!W60)</f>
        <v/>
      </c>
      <c r="X60" s="1130"/>
      <c r="Y60" s="1137" t="str">
        <f>IF('例　①収支予算書　基盤強化推進費'!Y60="","",'例　①収支予算書　基盤強化推進費'!Y60)</f>
        <v/>
      </c>
      <c r="Z60" s="1137"/>
      <c r="AA60" s="1137"/>
      <c r="AB60" s="1137"/>
      <c r="AC60" s="1138" t="str">
        <f>IF('例　①収支予算書　基盤強化推進費'!AC60="","",'例　①収支予算書　基盤強化推進費'!AC60)</f>
        <v/>
      </c>
      <c r="AD60" s="1139"/>
      <c r="AF60" s="586" t="str">
        <f>IF('例　①収支予算書　基盤強化推進費（左側A4縦印刷用）'!AF52="","",'例　①収支予算書　基盤強化推進費（左側A4縦印刷用）'!AF52)</f>
        <v>大会1日目</v>
      </c>
      <c r="AG60" s="587"/>
      <c r="AH60" s="226">
        <f>IF('例　①収支予算書　基盤強化推進費'!AH60="","",'例　①収支予算書　基盤強化推進費'!AH60)</f>
        <v>3600</v>
      </c>
      <c r="AI60" s="393">
        <f>IF('例　①収支予算書　基盤強化推進費'!AI60="","",'例　①収支予算書　基盤強化推進費'!AI60)</f>
        <v>1</v>
      </c>
      <c r="AJ60" s="393">
        <f>IF('例　①収支予算書　基盤強化推進費'!AJ60="","",'例　①収支予算書　基盤強化推進費'!AJ60)</f>
        <v>1</v>
      </c>
      <c r="AK60" s="393">
        <f>IF('例　①収支予算書　基盤強化推進費'!AK60="","",'例　①収支予算書　基盤強化推進費'!AK60)</f>
        <v>2</v>
      </c>
      <c r="AL60" s="393" t="str">
        <f>IF('例　①収支予算書　基盤強化推進費'!AL60="","",'例　①収支予算書　基盤強化推進費'!AL60)</f>
        <v/>
      </c>
      <c r="AM60" s="393" t="str">
        <f>IF('例　①収支予算書　基盤強化推進費'!AM60="","",'例　①収支予算書　基盤強化推進費'!AM60)</f>
        <v/>
      </c>
      <c r="AN60" s="393" t="str">
        <f>IF('例　①収支予算書　基盤強化推進費'!AN60="","",'例　①収支予算書　基盤強化推進費'!AN60)</f>
        <v/>
      </c>
      <c r="AO60" s="393" t="str">
        <f>IF('例　①収支予算書　基盤強化推進費'!AO60="","",'例　①収支予算書　基盤強化推進費'!AO60)</f>
        <v/>
      </c>
      <c r="AP60" s="421" t="str">
        <f>IF('例　①収支予算書　基盤強化推進費'!AP60="","",'例　①収支予算書　基盤強化推進費'!AP60)</f>
        <v/>
      </c>
      <c r="AQ60" s="394" t="str">
        <f>IF('例　①収支予算書　基盤強化推進費'!AQ60="","",'例　①収支予算書　基盤強化推進費'!AQ60)</f>
        <v/>
      </c>
      <c r="AR60" s="394" t="str">
        <f>IF('例　①収支予算書　基盤強化推進費'!AR60="","",'例　①収支予算書　基盤強化推進費'!AR60)</f>
        <v/>
      </c>
      <c r="AS60" s="394" t="str">
        <f>IF('例　①収支予算書　基盤強化推進費'!AS60="","",'例　①収支予算書　基盤強化推進費'!AS60)</f>
        <v/>
      </c>
      <c r="AT60" s="394" t="str">
        <f>IF('例　①収支予算書　基盤強化推進費'!AT60="","",'例　①収支予算書　基盤強化推進費'!AT60)</f>
        <v/>
      </c>
      <c r="AU60" s="421" t="str">
        <f>IF('例　①収支予算書　基盤強化推進費'!AU60="","",'例　①収支予算書　基盤強化推進費'!AU60)</f>
        <v/>
      </c>
      <c r="AV60" s="226">
        <f>IF('例　①収支予算書　基盤強化推進費'!AV60="","",'例　①収支予算書　基盤強化推進費'!AV60)</f>
        <v>20000</v>
      </c>
      <c r="AW60" s="400">
        <f>IF('例　①収支予算書　基盤強化推進費'!AW60="","",'例　①収支予算書　基盤強化推進費'!AW60)</f>
        <v>2</v>
      </c>
      <c r="AX60" s="228">
        <f>IF('例　①収支予算書　基盤強化推進費'!AX60="","",'例　①収支予算書　基盤強化推進費'!AX60)</f>
        <v>0</v>
      </c>
      <c r="AY60" s="395" t="str">
        <f>IF('例　①収支予算書　基盤強化推進費'!AY60="","",'例　①収支予算書　基盤強化推進費'!AY60)</f>
        <v/>
      </c>
      <c r="AZ60" s="395" t="str">
        <f>IF('例　①収支予算書　基盤強化推進費'!AZ60="","",'例　①収支予算書　基盤強化推進費'!AZ60)</f>
        <v/>
      </c>
      <c r="BA60" s="395" t="str">
        <f>IF('例　①収支予算書　基盤強化推進費'!BA60="","",'例　①収支予算書　基盤強化推進費'!BA60)</f>
        <v/>
      </c>
      <c r="BB60" s="400" t="str">
        <f>IF('例　①収支予算書　基盤強化推進費'!BB60="","",'例　①収支予算書　基盤強化推進費'!BB60)</f>
        <v/>
      </c>
      <c r="BD60" s="416"/>
      <c r="BF60" s="76"/>
      <c r="BG60" s="76"/>
      <c r="BH60" s="76"/>
    </row>
    <row r="61" spans="1:70" s="75" customFormat="1" ht="17.7" customHeight="1" thickBot="1">
      <c r="A61" s="492" t="s">
        <v>248</v>
      </c>
      <c r="B61" s="493"/>
      <c r="C61" s="494"/>
      <c r="D61" s="588">
        <f>IF('例　①収支予算書　基盤強化推進費'!D61="","",'例　①収支予算書　基盤強化推進費'!D61)</f>
        <v>0</v>
      </c>
      <c r="E61" s="589"/>
      <c r="F61" s="590"/>
      <c r="G61" s="1126" t="str">
        <f>IF('例　①収支予算書　基盤強化推進費'!G61="","",'例　①収支予算書　基盤強化推進費'!G61)</f>
        <v/>
      </c>
      <c r="H61" s="1127"/>
      <c r="I61" s="1127"/>
      <c r="J61" s="1128"/>
      <c r="K61" s="1129" t="str">
        <f>IF('例　①収支予算書　基盤強化推進費'!K61="","",'例　①収支予算書　基盤強化推進費'!K61)</f>
        <v/>
      </c>
      <c r="L61" s="1130"/>
      <c r="M61" s="1131" t="str">
        <f>IF('例　①収支予算書　基盤強化推進費'!M61="","",'例　①収支予算書　基盤強化推進費'!M61)</f>
        <v/>
      </c>
      <c r="N61" s="1131"/>
      <c r="O61" s="1131"/>
      <c r="P61" s="1131"/>
      <c r="Q61" s="1129" t="str">
        <f>IF('例　①収支予算書　基盤強化推進費'!Q61="","",'例　①収支予算書　基盤強化推進費'!Q61)</f>
        <v/>
      </c>
      <c r="R61" s="1130"/>
      <c r="S61" s="1131" t="str">
        <f>IF('例　①収支予算書　基盤強化推進費'!S61="","",'例　①収支予算書　基盤強化推進費'!S61)</f>
        <v/>
      </c>
      <c r="T61" s="1131"/>
      <c r="U61" s="1131"/>
      <c r="V61" s="1131"/>
      <c r="W61" s="1129" t="str">
        <f>IF('例　①収支予算書　基盤強化推進費'!W61="","",'例　①収支予算書　基盤強化推進費'!W61)</f>
        <v/>
      </c>
      <c r="X61" s="1130"/>
      <c r="Y61" s="1137" t="str">
        <f>IF('例　①収支予算書　基盤強化推進費'!Y61="","",'例　①収支予算書　基盤強化推進費'!Y61)</f>
        <v/>
      </c>
      <c r="Z61" s="1137"/>
      <c r="AA61" s="1137"/>
      <c r="AB61" s="1137"/>
      <c r="AC61" s="1138" t="str">
        <f>IF('例　①収支予算書　基盤強化推進費'!AC61="","",'例　①収支予算書　基盤強化推進費'!AC61)</f>
        <v/>
      </c>
      <c r="AD61" s="1139"/>
      <c r="AF61" s="586" t="str">
        <f>IF('例　①収支予算書　基盤強化推進費（左側A4縦印刷用）'!AF53="","",'例　①収支予算書　基盤強化推進費（左側A4縦印刷用）'!AF53)</f>
        <v>大会2日目</v>
      </c>
      <c r="AG61" s="587"/>
      <c r="AH61" s="226">
        <f>IF('例　①収支予算書　基盤強化推進費'!AH61="","",'例　①収支予算書　基盤強化推進費'!AH61)</f>
        <v>2400</v>
      </c>
      <c r="AI61" s="393">
        <f>IF('例　①収支予算書　基盤強化推進費'!AI61="","",'例　①収支予算書　基盤強化推進費'!AI61)</f>
        <v>1</v>
      </c>
      <c r="AJ61" s="393">
        <f>IF('例　①収支予算書　基盤強化推進費'!AJ61="","",'例　①収支予算書　基盤強化推進費'!AJ61)</f>
        <v>1</v>
      </c>
      <c r="AK61" s="393">
        <f>IF('例　①収支予算書　基盤強化推進費'!AK61="","",'例　①収支予算書　基盤強化推進費'!AK61)</f>
        <v>1</v>
      </c>
      <c r="AL61" s="393" t="str">
        <f>IF('例　①収支予算書　基盤強化推進費'!AL61="","",'例　①収支予算書　基盤強化推進費'!AL61)</f>
        <v/>
      </c>
      <c r="AM61" s="393" t="str">
        <f>IF('例　①収支予算書　基盤強化推進費'!AM61="","",'例　①収支予算書　基盤強化推進費'!AM61)</f>
        <v/>
      </c>
      <c r="AN61" s="393" t="str">
        <f>IF('例　①収支予算書　基盤強化推進費'!AN61="","",'例　①収支予算書　基盤強化推進費'!AN61)</f>
        <v/>
      </c>
      <c r="AO61" s="393" t="str">
        <f>IF('例　①収支予算書　基盤強化推進費'!AO61="","",'例　①収支予算書　基盤強化推進費'!AO61)</f>
        <v/>
      </c>
      <c r="AP61" s="421" t="str">
        <f>IF('例　①収支予算書　基盤強化推進費'!AP61="","",'例　①収支予算書　基盤強化推進費'!AP61)</f>
        <v/>
      </c>
      <c r="AQ61" s="394" t="str">
        <f>IF('例　①収支予算書　基盤強化推進費'!AQ61="","",'例　①収支予算書　基盤強化推進費'!AQ61)</f>
        <v/>
      </c>
      <c r="AR61" s="394" t="str">
        <f>IF('例　①収支予算書　基盤強化推進費'!AR61="","",'例　①収支予算書　基盤強化推進費'!AR61)</f>
        <v/>
      </c>
      <c r="AS61" s="394" t="str">
        <f>IF('例　①収支予算書　基盤強化推進費'!AS61="","",'例　①収支予算書　基盤強化推進費'!AS61)</f>
        <v/>
      </c>
      <c r="AT61" s="394" t="str">
        <f>IF('例　①収支予算書　基盤強化推進費'!AT61="","",'例　①収支予算書　基盤強化推進費'!AT61)</f>
        <v/>
      </c>
      <c r="AU61" s="421" t="str">
        <f>IF('例　①収支予算書　基盤強化推進費'!AU61="","",'例　①収支予算書　基盤強化推進費'!AU61)</f>
        <v/>
      </c>
      <c r="AV61" s="226">
        <f>IF('例　①収支予算書　基盤強化推進費'!AV61="","",'例　①収支予算書　基盤強化推進費'!AV61)</f>
        <v>0</v>
      </c>
      <c r="AW61" s="400" t="str">
        <f>IF('例　①収支予算書　基盤強化推進費'!AW61="","",'例　①収支予算書　基盤強化推進費'!AW61)</f>
        <v/>
      </c>
      <c r="AX61" s="228">
        <f>IF('例　①収支予算書　基盤強化推進費'!AX61="","",'例　①収支予算書　基盤強化推進費'!AX61)</f>
        <v>0</v>
      </c>
      <c r="AY61" s="395" t="str">
        <f>IF('例　①収支予算書　基盤強化推進費'!AY61="","",'例　①収支予算書　基盤強化推進費'!AY61)</f>
        <v/>
      </c>
      <c r="AZ61" s="395" t="str">
        <f>IF('例　①収支予算書　基盤強化推進費'!AZ61="","",'例　①収支予算書　基盤強化推進費'!AZ61)</f>
        <v/>
      </c>
      <c r="BA61" s="395" t="str">
        <f>IF('例　①収支予算書　基盤強化推進費'!BA61="","",'例　①収支予算書　基盤強化推進費'!BA61)</f>
        <v/>
      </c>
      <c r="BB61" s="400" t="str">
        <f>IF('例　①収支予算書　基盤強化推進費'!BB61="","",'例　①収支予算書　基盤強化推進費'!BB61)</f>
        <v/>
      </c>
      <c r="BC61" s="322" t="s">
        <v>488</v>
      </c>
      <c r="BD61" s="416"/>
    </row>
    <row r="62" spans="1:70" s="75" customFormat="1" ht="17.7" customHeight="1" thickBot="1">
      <c r="A62" s="492" t="s">
        <v>249</v>
      </c>
      <c r="B62" s="493"/>
      <c r="C62" s="494"/>
      <c r="D62" s="588">
        <f>IF('例　①収支予算書　基盤強化推進費'!D62="","",'例　①収支予算書　基盤強化推進費'!D62)</f>
        <v>500</v>
      </c>
      <c r="E62" s="589"/>
      <c r="F62" s="590"/>
      <c r="G62" s="1126" t="str">
        <f>IF('例　①収支予算書　基盤強化推進費'!G62="","",'例　①収支予算書　基盤強化推進費'!G62)</f>
        <v>振込手数料</v>
      </c>
      <c r="H62" s="1127"/>
      <c r="I62" s="1127"/>
      <c r="J62" s="1128"/>
      <c r="K62" s="1129">
        <f>IF('例　①収支予算書　基盤強化推進費'!K62="","",'例　①収支予算書　基盤強化推進費'!K62)</f>
        <v>500</v>
      </c>
      <c r="L62" s="1130"/>
      <c r="M62" s="1131" t="str">
        <f>IF('例　①収支予算書　基盤強化推進費'!M62="","",'例　①収支予算書　基盤強化推進費'!M62)</f>
        <v/>
      </c>
      <c r="N62" s="1131"/>
      <c r="O62" s="1131"/>
      <c r="P62" s="1131"/>
      <c r="Q62" s="1129" t="str">
        <f>IF('例　①収支予算書　基盤強化推進費'!Q62="","",'例　①収支予算書　基盤強化推進費'!Q62)</f>
        <v/>
      </c>
      <c r="R62" s="1130"/>
      <c r="S62" s="1131" t="str">
        <f>IF('例　①収支予算書　基盤強化推進費'!S62="","",'例　①収支予算書　基盤強化推進費'!S62)</f>
        <v/>
      </c>
      <c r="T62" s="1131"/>
      <c r="U62" s="1131"/>
      <c r="V62" s="1131"/>
      <c r="W62" s="1129" t="str">
        <f>IF('例　①収支予算書　基盤強化推進費'!W62="","",'例　①収支予算書　基盤強化推進費'!W62)</f>
        <v/>
      </c>
      <c r="X62" s="1130"/>
      <c r="Y62" s="1137" t="str">
        <f>IF('例　①収支予算書　基盤強化推進費'!Y62="","",'例　①収支予算書　基盤強化推進費'!Y62)</f>
        <v/>
      </c>
      <c r="Z62" s="1137"/>
      <c r="AA62" s="1137"/>
      <c r="AB62" s="1137"/>
      <c r="AC62" s="1138" t="str">
        <f>IF('例　①収支予算書　基盤強化推進費'!AC62="","",'例　①収支予算書　基盤強化推進費'!AC62)</f>
        <v/>
      </c>
      <c r="AD62" s="1139"/>
      <c r="AF62" s="586" t="str">
        <f>IF('例　①収支予算書　基盤強化推進費（左側A4縦印刷用）'!AF54="","",'例　①収支予算書　基盤強化推進費（左側A4縦印刷用）'!AF54)</f>
        <v/>
      </c>
      <c r="AG62" s="587"/>
      <c r="AH62" s="226">
        <f>IF('例　①収支予算書　基盤強化推進費'!AH62="","",'例　①収支予算書　基盤強化推進費'!AH62)</f>
        <v>0</v>
      </c>
      <c r="AI62" s="393" t="str">
        <f>IF('例　①収支予算書　基盤強化推進費'!AI62="","",'例　①収支予算書　基盤強化推進費'!AI62)</f>
        <v/>
      </c>
      <c r="AJ62" s="393" t="str">
        <f>IF('例　①収支予算書　基盤強化推進費'!AJ62="","",'例　①収支予算書　基盤強化推進費'!AJ62)</f>
        <v/>
      </c>
      <c r="AK62" s="393" t="str">
        <f>IF('例　①収支予算書　基盤強化推進費'!AK62="","",'例　①収支予算書　基盤強化推進費'!AK62)</f>
        <v/>
      </c>
      <c r="AL62" s="393" t="str">
        <f>IF('例　①収支予算書　基盤強化推進費'!AL62="","",'例　①収支予算書　基盤強化推進費'!AL62)</f>
        <v/>
      </c>
      <c r="AM62" s="393" t="str">
        <f>IF('例　①収支予算書　基盤強化推進費'!AM62="","",'例　①収支予算書　基盤強化推進費'!AM62)</f>
        <v/>
      </c>
      <c r="AN62" s="393" t="str">
        <f>IF('例　①収支予算書　基盤強化推進費'!AN62="","",'例　①収支予算書　基盤強化推進費'!AN62)</f>
        <v/>
      </c>
      <c r="AO62" s="393" t="str">
        <f>IF('例　①収支予算書　基盤強化推進費'!AO62="","",'例　①収支予算書　基盤強化推進費'!AO62)</f>
        <v/>
      </c>
      <c r="AP62" s="421" t="str">
        <f>IF('例　①収支予算書　基盤強化推進費'!AP62="","",'例　①収支予算書　基盤強化推進費'!AP62)</f>
        <v/>
      </c>
      <c r="AQ62" s="394" t="str">
        <f>IF('例　①収支予算書　基盤強化推進費'!AQ62="","",'例　①収支予算書　基盤強化推進費'!AQ62)</f>
        <v/>
      </c>
      <c r="AR62" s="394" t="str">
        <f>IF('例　①収支予算書　基盤強化推進費'!AR62="","",'例　①収支予算書　基盤強化推進費'!AR62)</f>
        <v/>
      </c>
      <c r="AS62" s="394" t="str">
        <f>IF('例　①収支予算書　基盤強化推進費'!AS62="","",'例　①収支予算書　基盤強化推進費'!AS62)</f>
        <v/>
      </c>
      <c r="AT62" s="394" t="str">
        <f>IF('例　①収支予算書　基盤強化推進費'!AT62="","",'例　①収支予算書　基盤強化推進費'!AT62)</f>
        <v/>
      </c>
      <c r="AU62" s="421" t="str">
        <f>IF('例　①収支予算書　基盤強化推進費'!AU62="","",'例　①収支予算書　基盤強化推進費'!AU62)</f>
        <v/>
      </c>
      <c r="AV62" s="226">
        <f>IF('例　①収支予算書　基盤強化推進費'!AV62="","",'例　①収支予算書　基盤強化推進費'!AV62)</f>
        <v>0</v>
      </c>
      <c r="AW62" s="400" t="str">
        <f>IF('例　①収支予算書　基盤強化推進費'!AW62="","",'例　①収支予算書　基盤強化推進費'!AW62)</f>
        <v/>
      </c>
      <c r="AX62" s="228">
        <f>IF('例　①収支予算書　基盤強化推進費'!AX62="","",'例　①収支予算書　基盤強化推進費'!AX62)</f>
        <v>0</v>
      </c>
      <c r="AY62" s="395" t="str">
        <f>IF('例　①収支予算書　基盤強化推進費'!AY62="","",'例　①収支予算書　基盤強化推進費'!AY62)</f>
        <v/>
      </c>
      <c r="AZ62" s="395" t="str">
        <f>IF('例　①収支予算書　基盤強化推進費'!AZ62="","",'例　①収支予算書　基盤強化推進費'!AZ62)</f>
        <v/>
      </c>
      <c r="BA62" s="395" t="str">
        <f>IF('例　①収支予算書　基盤強化推進費'!BA62="","",'例　①収支予算書　基盤強化推進費'!BA62)</f>
        <v/>
      </c>
      <c r="BB62" s="400" t="str">
        <f>IF('例　①収支予算書　基盤強化推進費'!BB62="","",'例　①収支予算書　基盤強化推進費'!BB62)</f>
        <v/>
      </c>
      <c r="BD62" s="416"/>
      <c r="BE62" s="76"/>
    </row>
    <row r="63" spans="1:70" s="75" customFormat="1" ht="17.7" customHeight="1" thickBot="1">
      <c r="A63" s="613" t="s">
        <v>250</v>
      </c>
      <c r="B63" s="614"/>
      <c r="C63" s="615"/>
      <c r="D63" s="588">
        <f>IF('例　①収支予算書　基盤強化推進費'!D63="","",'例　①収支予算書　基盤強化推進費'!D63)</f>
        <v>0</v>
      </c>
      <c r="E63" s="589"/>
      <c r="F63" s="590"/>
      <c r="G63" s="1126" t="str">
        <f>IF('例　①収支予算書　基盤強化推進費'!G63="","",'例　①収支予算書　基盤強化推進費'!G63)</f>
        <v/>
      </c>
      <c r="H63" s="1127"/>
      <c r="I63" s="1127"/>
      <c r="J63" s="1128"/>
      <c r="K63" s="1129" t="str">
        <f>IF('例　①収支予算書　基盤強化推進費'!K63="","",'例　①収支予算書　基盤強化推進費'!K63)</f>
        <v/>
      </c>
      <c r="L63" s="1130"/>
      <c r="M63" s="1131" t="str">
        <f>IF('例　①収支予算書　基盤強化推進費'!M63="","",'例　①収支予算書　基盤強化推進費'!M63)</f>
        <v/>
      </c>
      <c r="N63" s="1131"/>
      <c r="O63" s="1131"/>
      <c r="P63" s="1131"/>
      <c r="Q63" s="1129" t="str">
        <f>IF('例　①収支予算書　基盤強化推進費'!Q63="","",'例　①収支予算書　基盤強化推進費'!Q63)</f>
        <v/>
      </c>
      <c r="R63" s="1130"/>
      <c r="S63" s="1131" t="str">
        <f>IF('例　①収支予算書　基盤強化推進費'!S63="","",'例　①収支予算書　基盤強化推進費'!S63)</f>
        <v/>
      </c>
      <c r="T63" s="1131"/>
      <c r="U63" s="1131"/>
      <c r="V63" s="1131"/>
      <c r="W63" s="1129" t="str">
        <f>IF('例　①収支予算書　基盤強化推進費'!W63="","",'例　①収支予算書　基盤強化推進費'!W63)</f>
        <v/>
      </c>
      <c r="X63" s="1130"/>
      <c r="Y63" s="1137" t="str">
        <f>IF('例　①収支予算書　基盤強化推進費'!Y63="","",'例　①収支予算書　基盤強化推進費'!Y63)</f>
        <v/>
      </c>
      <c r="Z63" s="1137"/>
      <c r="AA63" s="1137"/>
      <c r="AB63" s="1137"/>
      <c r="AC63" s="1138" t="str">
        <f>IF('例　①収支予算書　基盤強化推進費'!AC63="","",'例　①収支予算書　基盤強化推進費'!AC63)</f>
        <v/>
      </c>
      <c r="AD63" s="1139"/>
      <c r="AF63" s="519" t="str">
        <f>IF('例　①収支予算書　基盤強化推進費（左側A4縦印刷用）'!AF55="","",'例　①収支予算書　基盤強化推進費（左側A4縦印刷用）'!AF55)</f>
        <v/>
      </c>
      <c r="AG63" s="520"/>
      <c r="AH63" s="229">
        <f>IF('例　①収支予算書　基盤強化推進費'!AH63="","",'例　①収支予算書　基盤強化推進費'!AH63)</f>
        <v>0</v>
      </c>
      <c r="AI63" s="401" t="str">
        <f>IF('例　①収支予算書　基盤強化推進費'!AI63="","",'例　①収支予算書　基盤強化推進費'!AI63)</f>
        <v/>
      </c>
      <c r="AJ63" s="401" t="str">
        <f>IF('例　①収支予算書　基盤強化推進費'!AJ63="","",'例　①収支予算書　基盤強化推進費'!AJ63)</f>
        <v/>
      </c>
      <c r="AK63" s="401" t="str">
        <f>IF('例　①収支予算書　基盤強化推進費'!AK63="","",'例　①収支予算書　基盤強化推進費'!AK63)</f>
        <v/>
      </c>
      <c r="AL63" s="401" t="str">
        <f>IF('例　①収支予算書　基盤強化推進費'!AL63="","",'例　①収支予算書　基盤強化推進費'!AL63)</f>
        <v/>
      </c>
      <c r="AM63" s="401" t="str">
        <f>IF('例　①収支予算書　基盤強化推進費'!AM63="","",'例　①収支予算書　基盤強化推進費'!AM63)</f>
        <v/>
      </c>
      <c r="AN63" s="401" t="str">
        <f>IF('例　①収支予算書　基盤強化推進費'!AN63="","",'例　①収支予算書　基盤強化推進費'!AN63)</f>
        <v/>
      </c>
      <c r="AO63" s="401" t="str">
        <f>IF('例　①収支予算書　基盤強化推進費'!AO63="","",'例　①収支予算書　基盤強化推進費'!AO63)</f>
        <v/>
      </c>
      <c r="AP63" s="422" t="str">
        <f>IF('例　①収支予算書　基盤強化推進費'!AP63="","",'例　①収支予算書　基盤強化推進費'!AP63)</f>
        <v/>
      </c>
      <c r="AQ63" s="397" t="str">
        <f>IF('例　①収支予算書　基盤強化推進費'!AQ63="","",'例　①収支予算書　基盤強化推進費'!AQ63)</f>
        <v/>
      </c>
      <c r="AR63" s="397" t="str">
        <f>IF('例　①収支予算書　基盤強化推進費'!AR63="","",'例　①収支予算書　基盤強化推進費'!AR63)</f>
        <v/>
      </c>
      <c r="AS63" s="397" t="str">
        <f>IF('例　①収支予算書　基盤強化推進費'!AS63="","",'例　①収支予算書　基盤強化推進費'!AS63)</f>
        <v/>
      </c>
      <c r="AT63" s="397" t="str">
        <f>IF('例　①収支予算書　基盤強化推進費'!AT63="","",'例　①収支予算書　基盤強化推進費'!AT63)</f>
        <v/>
      </c>
      <c r="AU63" s="422" t="str">
        <f>IF('例　①収支予算書　基盤強化推進費'!AU63="","",'例　①収支予算書　基盤強化推進費'!AU63)</f>
        <v/>
      </c>
      <c r="AV63" s="229">
        <f>IF('例　①収支予算書　基盤強化推進費'!AV63="","",'例　①収支予算書　基盤強化推進費'!AV63)</f>
        <v>0</v>
      </c>
      <c r="AW63" s="402" t="str">
        <f>IF('例　①収支予算書　基盤強化推進費'!AW63="","",'例　①収支予算書　基盤強化推進費'!AW63)</f>
        <v/>
      </c>
      <c r="AX63" s="229">
        <f>IF('例　①収支予算書　基盤強化推進費'!AX63="","",'例　①収支予算書　基盤強化推進費'!AX63)</f>
        <v>0</v>
      </c>
      <c r="AY63" s="397" t="str">
        <f>IF('例　①収支予算書　基盤強化推進費'!AY63="","",'例　①収支予算書　基盤強化推進費'!AY63)</f>
        <v/>
      </c>
      <c r="AZ63" s="397" t="str">
        <f>IF('例　①収支予算書　基盤強化推進費'!AZ63="","",'例　①収支予算書　基盤強化推進費'!AZ63)</f>
        <v/>
      </c>
      <c r="BA63" s="397" t="str">
        <f>IF('例　①収支予算書　基盤強化推進費'!BA63="","",'例　①収支予算書　基盤強化推進費'!BA63)</f>
        <v/>
      </c>
      <c r="BB63" s="402" t="str">
        <f>IF('例　①収支予算書　基盤強化推進費'!BB63="","",'例　①収支予算書　基盤強化推進費'!BB63)</f>
        <v/>
      </c>
      <c r="BD63" s="416"/>
    </row>
    <row r="64" spans="1:70" s="75" customFormat="1" ht="17.399999999999999" customHeight="1">
      <c r="A64" s="616" t="s">
        <v>251</v>
      </c>
      <c r="B64" s="617"/>
      <c r="C64" s="618"/>
      <c r="D64" s="591">
        <f>IF('例　①収支予算書　基盤強化推進費'!D64="","",'例　①収支予算書　基盤強化推進費'!D64)</f>
        <v>21000</v>
      </c>
      <c r="E64" s="592"/>
      <c r="F64" s="593"/>
      <c r="G64" s="1161" t="str">
        <f>IF('例　①収支予算書　基盤強化推進費'!G64="","",'例　①収支予算書　基盤強化推進費'!G64)</f>
        <v>大会1日目</v>
      </c>
      <c r="H64" s="1162"/>
      <c r="I64" s="1162"/>
      <c r="J64" s="1163"/>
      <c r="K64" s="1164">
        <f>IF('例　①収支予算書　基盤強化推進費'!K64="","",'例　①収支予算書　基盤強化推進費'!K64)</f>
        <v>10500</v>
      </c>
      <c r="L64" s="1165"/>
      <c r="M64" s="1166" t="str">
        <f>IF('例　①収支予算書　基盤強化推進費'!M64="","",'例　①収支予算書　基盤強化推進費'!M64)</f>
        <v>役員</v>
      </c>
      <c r="N64" s="1166"/>
      <c r="O64" s="1166"/>
      <c r="P64" s="1166"/>
      <c r="Q64" s="1164">
        <f>IF('例　①収支予算書　基盤強化推進費'!Q64="","",'例　①収支予算書　基盤強化推進費'!Q64)</f>
        <v>8000</v>
      </c>
      <c r="R64" s="1165"/>
      <c r="S64" s="1166" t="str">
        <f>IF('例　①収支予算書　基盤強化推進費'!S64="","",'例　①収支予算書　基盤強化推進費'!S64)</f>
        <v>審判員</v>
      </c>
      <c r="T64" s="1166"/>
      <c r="U64" s="1166"/>
      <c r="V64" s="1166"/>
      <c r="W64" s="1164">
        <f>IF('例　①収支予算書　基盤強化推進費'!W64="","",'例　①収支予算書　基盤強化推進費'!W64)</f>
        <v>2500</v>
      </c>
      <c r="X64" s="1165"/>
      <c r="Y64" s="1132" t="str">
        <f>IF('例　①収支予算書　基盤強化推進費'!Y64="","",'例　①収支予算書　基盤強化推進費'!Y64)</f>
        <v/>
      </c>
      <c r="Z64" s="1132"/>
      <c r="AA64" s="1132"/>
      <c r="AB64" s="1132"/>
      <c r="AC64" s="1133" t="str">
        <f>IF('例　①収支予算書　基盤強化推進費'!AC64="","",'例　①収支予算書　基盤強化推進費'!AC64)</f>
        <v/>
      </c>
      <c r="AD64" s="1134"/>
      <c r="AF64" s="92"/>
      <c r="AG64" s="185" t="s">
        <v>316</v>
      </c>
      <c r="AH64" s="223">
        <f>SUM(AH59:AH63)</f>
        <v>6000</v>
      </c>
      <c r="AI64" s="116"/>
      <c r="AJ64" s="190"/>
      <c r="AK64" s="116"/>
      <c r="AL64" s="116"/>
      <c r="AM64" s="116"/>
      <c r="AN64" s="116"/>
      <c r="AO64" s="116"/>
      <c r="AP64" s="403"/>
      <c r="AR64" s="116"/>
      <c r="AU64" s="185" t="s">
        <v>316</v>
      </c>
      <c r="AV64" s="223">
        <f>SUM(AV59:AV63)</f>
        <v>30000</v>
      </c>
      <c r="AW64" s="185" t="s">
        <v>316</v>
      </c>
      <c r="AX64" s="223">
        <f>SUM(AX59:AX63)</f>
        <v>0</v>
      </c>
      <c r="AY64" s="190"/>
      <c r="BA64" s="116"/>
      <c r="BB64" s="403"/>
      <c r="BC64" s="115"/>
      <c r="BD64" s="115"/>
    </row>
    <row r="65" spans="1:98" s="75" customFormat="1" ht="17.399999999999999" customHeight="1">
      <c r="A65" s="89"/>
      <c r="B65" s="90"/>
      <c r="C65" s="91"/>
      <c r="D65" s="157"/>
      <c r="E65" s="247"/>
      <c r="F65" s="247"/>
      <c r="G65" s="709" t="str">
        <f>IF('例　①収支予算書　基盤強化推進費'!G65="","",'例　①収支予算書　基盤強化推進費'!G65)</f>
        <v>大会2日目</v>
      </c>
      <c r="H65" s="710"/>
      <c r="I65" s="710"/>
      <c r="J65" s="711"/>
      <c r="K65" s="712">
        <f>IF('例　①収支予算書　基盤強化推進費'!K65="","",'例　①収支予算書　基盤強化推進費'!K65)</f>
        <v>10500</v>
      </c>
      <c r="L65" s="713"/>
      <c r="M65" s="1160" t="str">
        <f>IF('例　①収支予算書　基盤強化推進費'!M65="","",'例　①収支予算書　基盤強化推進費'!M65)</f>
        <v>役員</v>
      </c>
      <c r="N65" s="1160"/>
      <c r="O65" s="1160"/>
      <c r="P65" s="1160"/>
      <c r="Q65" s="712">
        <f>IF('例　①収支予算書　基盤強化推進費'!Q65="","",'例　①収支予算書　基盤強化推進費'!Q65)</f>
        <v>8000</v>
      </c>
      <c r="R65" s="713"/>
      <c r="S65" s="1160" t="str">
        <f>IF('例　①収支予算書　基盤強化推進費'!S65="","",'例　①収支予算書　基盤強化推進費'!S65)</f>
        <v>審判員</v>
      </c>
      <c r="T65" s="1160"/>
      <c r="U65" s="1160"/>
      <c r="V65" s="1160"/>
      <c r="W65" s="712">
        <f>IF('例　①収支予算書　基盤強化推進費'!W65="","",'例　①収支予算書　基盤強化推進費'!W65)</f>
        <v>2500</v>
      </c>
      <c r="X65" s="713"/>
      <c r="Y65" s="1159" t="str">
        <f>IF('例　①収支予算書　基盤強化推進費'!Y65="","",'例　①収支予算書　基盤強化推進費'!Y65)</f>
        <v/>
      </c>
      <c r="Z65" s="1159"/>
      <c r="AA65" s="1159"/>
      <c r="AB65" s="1159"/>
      <c r="AC65" s="1151" t="str">
        <f>IF('例　①収支予算書　基盤強化推進費'!AC65="","",'例　①収支予算書　基盤強化推進費'!AC65)</f>
        <v/>
      </c>
      <c r="AD65" s="1152"/>
      <c r="AF65" s="501" t="s">
        <v>363</v>
      </c>
      <c r="AG65" s="501"/>
      <c r="AH65" s="335">
        <f>AH56+AL56+AW56+AH64+AV64+AX64</f>
        <v>119500</v>
      </c>
      <c r="AJ65" s="322"/>
      <c r="AQ65" s="76"/>
      <c r="AR65" s="76"/>
      <c r="AS65" s="76"/>
      <c r="AT65" s="76"/>
      <c r="AU65" s="443"/>
      <c r="AV65" s="76"/>
      <c r="AW65" s="76"/>
      <c r="AX65" s="76"/>
      <c r="AY65" s="76"/>
      <c r="AZ65" s="76"/>
      <c r="BA65" s="76"/>
      <c r="BB65" s="443"/>
      <c r="BC65" s="76"/>
      <c r="BD65" s="76"/>
    </row>
    <row r="66" spans="1:98" ht="17.399999999999999" customHeight="1" thickBot="1">
      <c r="A66" s="89"/>
      <c r="B66" s="90"/>
      <c r="C66" s="91"/>
      <c r="D66" s="157"/>
      <c r="E66" s="247"/>
      <c r="F66" s="247"/>
      <c r="G66" s="709" t="str">
        <f>IF('例　①収支予算書　基盤強化推進費'!G66="","",'例　①収支予算書　基盤強化推進費'!G66)</f>
        <v/>
      </c>
      <c r="H66" s="710"/>
      <c r="I66" s="710"/>
      <c r="J66" s="711"/>
      <c r="K66" s="712">
        <f>IF('例　①収支予算書　基盤強化推進費'!K66="","",'例　①収支予算書　基盤強化推進費'!K66)</f>
        <v>0</v>
      </c>
      <c r="L66" s="713"/>
      <c r="M66" s="1160" t="str">
        <f>IF('例　①収支予算書　基盤強化推進費'!M66="","",'例　①収支予算書　基盤強化推進費'!M66)</f>
        <v/>
      </c>
      <c r="N66" s="1160"/>
      <c r="O66" s="1160"/>
      <c r="P66" s="1160"/>
      <c r="Q66" s="712">
        <f>IF('例　①収支予算書　基盤強化推進費'!Q66="","",'例　①収支予算書　基盤強化推進費'!Q66)</f>
        <v>0</v>
      </c>
      <c r="R66" s="713"/>
      <c r="S66" s="1160" t="str">
        <f>IF('例　①収支予算書　基盤強化推進費'!S66="","",'例　①収支予算書　基盤強化推進費'!S66)</f>
        <v/>
      </c>
      <c r="T66" s="1160"/>
      <c r="U66" s="1160"/>
      <c r="V66" s="1160"/>
      <c r="W66" s="712">
        <f>IF('例　①収支予算書　基盤強化推進費'!W66="","",'例　①収支予算書　基盤強化推進費'!W66)</f>
        <v>0</v>
      </c>
      <c r="X66" s="713"/>
      <c r="Y66" s="1159" t="str">
        <f>IF('例　①収支予算書　基盤強化推進費'!Y66="","",'例　①収支予算書　基盤強化推進費'!Y66)</f>
        <v/>
      </c>
      <c r="Z66" s="1159"/>
      <c r="AA66" s="1159"/>
      <c r="AB66" s="1159"/>
      <c r="AC66" s="1151" t="str">
        <f>IF('例　①収支予算書　基盤強化推進費'!AC66="","",'例　①収支予算書　基盤強化推進費'!AC66)</f>
        <v/>
      </c>
      <c r="AD66" s="1152"/>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399999999999999" customHeight="1" thickBot="1">
      <c r="A67" s="93"/>
      <c r="B67" s="95"/>
      <c r="C67" s="94"/>
      <c r="D67" s="158"/>
      <c r="E67" s="248"/>
      <c r="F67" s="248"/>
      <c r="G67" s="1161" t="str">
        <f>IF('例　①収支予算書　基盤強化推進費'!G67="","",'例　①収支予算書　基盤強化推進費'!G67)</f>
        <v/>
      </c>
      <c r="H67" s="1162"/>
      <c r="I67" s="1162"/>
      <c r="J67" s="1163"/>
      <c r="K67" s="1164">
        <f>IF('例　①収支予算書　基盤強化推進費'!K67="","",'例　①収支予算書　基盤強化推進費'!K67)</f>
        <v>0</v>
      </c>
      <c r="L67" s="1165"/>
      <c r="M67" s="1166" t="str">
        <f>IF('例　①収支予算書　基盤強化推進費'!M67="","",'例　①収支予算書　基盤強化推進費'!M67)</f>
        <v/>
      </c>
      <c r="N67" s="1166"/>
      <c r="O67" s="1166"/>
      <c r="P67" s="1166"/>
      <c r="Q67" s="1164">
        <f>IF('例　①収支予算書　基盤強化推進費'!Q67="","",'例　①収支予算書　基盤強化推進費'!Q67)</f>
        <v>0</v>
      </c>
      <c r="R67" s="1165"/>
      <c r="S67" s="1166" t="str">
        <f>IF('例　①収支予算書　基盤強化推進費'!S67="","",'例　①収支予算書　基盤強化推進費'!S67)</f>
        <v/>
      </c>
      <c r="T67" s="1166"/>
      <c r="U67" s="1166"/>
      <c r="V67" s="1166"/>
      <c r="W67" s="1164">
        <f>IF('例　①収支予算書　基盤強化推進費'!W67="","",'例　①収支予算書　基盤強化推進費'!W67)</f>
        <v>0</v>
      </c>
      <c r="X67" s="1165"/>
      <c r="Y67" s="1132" t="str">
        <f>IF('例　①収支予算書　基盤強化推進費'!Y67="","",'例　①収支予算書　基盤強化推進費'!Y67)</f>
        <v/>
      </c>
      <c r="Z67" s="1132"/>
      <c r="AA67" s="1132"/>
      <c r="AB67" s="1132"/>
      <c r="AC67" s="1133" t="str">
        <f>IF('例　①収支予算書　基盤強化推進費'!AC67="","",'例　①収支予算書　基盤強化推進費'!AC67)</f>
        <v/>
      </c>
      <c r="AD67" s="1134"/>
      <c r="AE67" s="76"/>
      <c r="AF67" s="75" t="s">
        <v>333</v>
      </c>
      <c r="AG67" s="76"/>
      <c r="AH67" s="529" t="s">
        <v>360</v>
      </c>
      <c r="AI67" s="530"/>
      <c r="AJ67" s="530"/>
      <c r="AK67" s="530"/>
      <c r="AL67" s="531"/>
      <c r="AM67" s="529" t="s">
        <v>361</v>
      </c>
      <c r="AN67" s="530"/>
      <c r="AO67" s="531"/>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399999999999999" customHeight="1" thickBot="1">
      <c r="A68" s="492" t="s">
        <v>252</v>
      </c>
      <c r="B68" s="493"/>
      <c r="C68" s="494"/>
      <c r="D68" s="588">
        <f>IF('例　①収支予算書　基盤強化推進費'!D68="","",'例　①収支予算書　基盤強化推進費'!D68)</f>
        <v>0</v>
      </c>
      <c r="E68" s="589"/>
      <c r="F68" s="590"/>
      <c r="G68" s="1126" t="str">
        <f>IF('例　①収支予算書　基盤強化推進費'!G68="","",'例　①収支予算書　基盤強化推進費'!G68)</f>
        <v/>
      </c>
      <c r="H68" s="1127"/>
      <c r="I68" s="1127"/>
      <c r="J68" s="1128"/>
      <c r="K68" s="1129" t="str">
        <f>IF('例　①収支予算書　基盤強化推進費'!K68="","",'例　①収支予算書　基盤強化推進費'!K68)</f>
        <v/>
      </c>
      <c r="L68" s="1130"/>
      <c r="M68" s="1131" t="str">
        <f>IF('例　①収支予算書　基盤強化推進費'!M68="","",'例　①収支予算書　基盤強化推進費'!M68)</f>
        <v/>
      </c>
      <c r="N68" s="1131"/>
      <c r="O68" s="1131"/>
      <c r="P68" s="1131"/>
      <c r="Q68" s="1129" t="str">
        <f>IF('例　①収支予算書　基盤強化推進費'!Q68="","",'例　①収支予算書　基盤強化推進費'!Q68)</f>
        <v/>
      </c>
      <c r="R68" s="1130"/>
      <c r="S68" s="1131" t="str">
        <f>IF('例　①収支予算書　基盤強化推進費'!S68="","",'例　①収支予算書　基盤強化推進費'!S68)</f>
        <v/>
      </c>
      <c r="T68" s="1131"/>
      <c r="U68" s="1131"/>
      <c r="V68" s="1131"/>
      <c r="W68" s="1129" t="str">
        <f>IF('例　①収支予算書　基盤強化推進費'!W68="","",'例　①収支予算書　基盤強化推進費'!W68)</f>
        <v/>
      </c>
      <c r="X68" s="1130"/>
      <c r="Y68" s="1137" t="str">
        <f>IF('例　①収支予算書　基盤強化推進費'!Y68="","",'例　①収支予算書　基盤強化推進費'!Y68)</f>
        <v/>
      </c>
      <c r="Z68" s="1137"/>
      <c r="AA68" s="1137"/>
      <c r="AB68" s="1137"/>
      <c r="AC68" s="1138" t="str">
        <f>IF('例　①収支予算書　基盤強化推進費'!AC68="","",'例　①収支予算書　基盤強化推進費'!AC68)</f>
        <v/>
      </c>
      <c r="AD68" s="1139"/>
      <c r="AE68" s="5"/>
      <c r="AF68" s="502" t="s">
        <v>341</v>
      </c>
      <c r="AG68" s="503"/>
      <c r="AH68" s="314" t="s">
        <v>316</v>
      </c>
      <c r="AI68" s="308" t="s">
        <v>334</v>
      </c>
      <c r="AJ68" s="307" t="s">
        <v>335</v>
      </c>
      <c r="AK68" s="308" t="s">
        <v>326</v>
      </c>
      <c r="AL68" s="315" t="s">
        <v>337</v>
      </c>
      <c r="AM68" s="303" t="s">
        <v>316</v>
      </c>
      <c r="AN68" s="307" t="s">
        <v>336</v>
      </c>
      <c r="AO68" s="315" t="s">
        <v>322</v>
      </c>
      <c r="AP68" s="215"/>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7" t="s">
        <v>0</v>
      </c>
      <c r="B69" s="458"/>
      <c r="C69" s="459"/>
      <c r="D69" s="1167">
        <f>IF('例　①収支予算書　基盤強化推進費'!D69="","",'例　①収支予算書　基盤強化推進費'!D69)</f>
        <v>383700</v>
      </c>
      <c r="E69" s="1168"/>
      <c r="F69" s="1169"/>
      <c r="G69" s="336"/>
      <c r="H69" s="97"/>
      <c r="I69" s="97"/>
      <c r="J69" s="97"/>
      <c r="K69" s="97"/>
      <c r="L69" s="97"/>
      <c r="M69" s="97"/>
      <c r="N69" s="97"/>
      <c r="O69" s="97"/>
      <c r="P69" s="97"/>
      <c r="Q69" s="97"/>
      <c r="R69" s="97"/>
      <c r="S69" s="97"/>
      <c r="T69" s="97"/>
      <c r="U69" s="97"/>
      <c r="V69" s="97"/>
      <c r="W69" s="97"/>
      <c r="X69" s="97"/>
      <c r="Y69" s="98"/>
      <c r="Z69" s="84"/>
      <c r="AA69" s="84"/>
      <c r="AB69" s="84"/>
      <c r="AC69" s="84"/>
      <c r="AD69" s="84"/>
      <c r="AE69" s="5"/>
      <c r="AF69" s="521" t="str">
        <f>IF('例　①収支予算書　基盤強化推進費（左側A4縦印刷用）'!AF52="","",'例　①収支予算書　基盤強化推進費（左側A4縦印刷用）'!AF52)</f>
        <v>大会1日目</v>
      </c>
      <c r="AG69" s="522"/>
      <c r="AH69" s="339">
        <f>IF('例　①収支予算書　基盤強化推進費'!AH69="","",'例　①収支予算書　基盤強化推進費'!AH69)</f>
        <v>8000</v>
      </c>
      <c r="AI69" s="354">
        <f>IF('例　①収支予算書　基盤強化推進費'!AI69="","",'例　①収支予算書　基盤強化推進費'!AI69)</f>
        <v>800</v>
      </c>
      <c r="AJ69" s="354">
        <f>IF('例　①収支予算書　基盤強化推進費'!AJ69="","",'例　①収支予算書　基盤強化推進費'!AJ69)</f>
        <v>8</v>
      </c>
      <c r="AK69" s="354">
        <f>IF('例　①収支予算書　基盤強化推進費'!AK69="","",'例　①収支予算書　基盤強化推進費'!AK69)</f>
        <v>1</v>
      </c>
      <c r="AL69" s="354">
        <f>IF('例　①収支予算書　基盤強化推進費'!AL69="","",'例　①収支予算書　基盤強化推進費'!AL69)</f>
        <v>1</v>
      </c>
      <c r="AM69" s="337">
        <f>IF('例　①収支予算書　基盤強化推進費'!AM69="","",'例　①収支予算書　基盤強化推進費'!AM69)</f>
        <v>2500</v>
      </c>
      <c r="AN69" s="361">
        <f>IF('例　①収支予算書　基盤強化推進費'!AN69="","",'例　①収支予算書　基盤強化推進費'!AN69)</f>
        <v>500</v>
      </c>
      <c r="AO69" s="364">
        <f>IF('例　①収支予算書　基盤強化推進費'!AO69="","",'例　①収支予算書　基盤強化推進費'!AO69)</f>
        <v>5</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399999999999999"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521" t="str">
        <f>IF('例　①収支予算書　基盤強化推進費（左側A4縦印刷用）'!AF53="","",'例　①収支予算書　基盤強化推進費（左側A4縦印刷用）'!AF53)</f>
        <v>大会2日目</v>
      </c>
      <c r="AG70" s="522"/>
      <c r="AH70" s="237">
        <f>IF('例　①収支予算書　基盤強化推進費'!AH70="","",'例　①収支予算書　基盤強化推進費'!AH70)</f>
        <v>8000</v>
      </c>
      <c r="AI70" s="343">
        <f>IF('例　①収支予算書　基盤強化推進費'!AI70="","",'例　①収支予算書　基盤強化推進費'!AI70)</f>
        <v>800</v>
      </c>
      <c r="AJ70" s="343">
        <f>IF('例　①収支予算書　基盤強化推進費'!AJ70="","",'例　①収支予算書　基盤強化推進費'!AJ70)</f>
        <v>8</v>
      </c>
      <c r="AK70" s="343">
        <f>IF('例　①収支予算書　基盤強化推進費'!AK70="","",'例　①収支予算書　基盤強化推進費'!AK70)</f>
        <v>1</v>
      </c>
      <c r="AL70" s="343">
        <f>IF('例　①収支予算書　基盤強化推進費'!AL70="","",'例　①収支予算書　基盤強化推進費'!AL70)</f>
        <v>1</v>
      </c>
      <c r="AM70" s="226">
        <f>IF('例　①収支予算書　基盤強化推進費'!AM70="","",'例　①収支予算書　基盤強化推進費'!AM70)</f>
        <v>2500</v>
      </c>
      <c r="AN70" s="365">
        <f>IF('例　①収支予算書　基盤強化推進費'!AN70="","",'例　①収支予算書　基盤強化推進費'!AN70)</f>
        <v>500</v>
      </c>
      <c r="AO70" s="368">
        <f>IF('例　①収支予算書　基盤強化推進費'!AO70="","",'例　①収支予算書　基盤強化推進費'!AO70)</f>
        <v>5</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399999999999999" customHeight="1" thickBot="1">
      <c r="A71" s="457" t="s">
        <v>268</v>
      </c>
      <c r="B71" s="458"/>
      <c r="C71" s="459"/>
      <c r="D71" s="619">
        <f>IF('例　①収支予算書　基盤強化推進費'!D71="","",'例　①収支予算書　基盤強化推進費'!D71)</f>
        <v>0</v>
      </c>
      <c r="E71" s="620"/>
      <c r="F71" s="621"/>
      <c r="G71" s="444" t="s">
        <v>514</v>
      </c>
      <c r="H71" s="249"/>
      <c r="I71" s="249"/>
      <c r="J71" s="87"/>
      <c r="K71" s="87"/>
      <c r="L71" s="87"/>
      <c r="M71" s="87"/>
      <c r="N71" s="87"/>
      <c r="O71" s="87"/>
      <c r="P71" s="87"/>
      <c r="Q71" s="87"/>
      <c r="R71" s="87"/>
      <c r="S71" s="87"/>
      <c r="T71" s="87"/>
      <c r="U71" s="87"/>
      <c r="V71" s="87"/>
      <c r="W71" s="87"/>
      <c r="X71" s="87"/>
      <c r="Y71" s="87"/>
      <c r="Z71" s="87"/>
      <c r="AA71" s="87"/>
      <c r="AB71" s="87"/>
      <c r="AC71" s="87"/>
      <c r="AD71" s="87"/>
      <c r="AF71" s="521" t="str">
        <f>IF('例　①収支予算書　基盤強化推進費（左側A4縦印刷用）'!AF54="","",'例　①収支予算書　基盤強化推進費（左側A4縦印刷用）'!AF54)</f>
        <v/>
      </c>
      <c r="AG71" s="522"/>
      <c r="AH71" s="237">
        <f>IF('例　①収支予算書　基盤強化推進費'!AH71="","",'例　①収支予算書　基盤強化推進費'!AH71)</f>
        <v>0</v>
      </c>
      <c r="AI71" s="343" t="str">
        <f>IF('例　①収支予算書　基盤強化推進費'!AI71="","",'例　①収支予算書　基盤強化推進費'!AI71)</f>
        <v/>
      </c>
      <c r="AJ71" s="343" t="str">
        <f>IF('例　①収支予算書　基盤強化推進費'!AJ71="","",'例　①収支予算書　基盤強化推進費'!AJ71)</f>
        <v/>
      </c>
      <c r="AK71" s="343" t="str">
        <f>IF('例　①収支予算書　基盤強化推進費'!AK71="","",'例　①収支予算書　基盤強化推進費'!AK71)</f>
        <v/>
      </c>
      <c r="AL71" s="343" t="str">
        <f>IF('例　①収支予算書　基盤強化推進費'!AL71="","",'例　①収支予算書　基盤強化推進費'!AL71)</f>
        <v/>
      </c>
      <c r="AM71" s="226">
        <f>IF('例　①収支予算書　基盤強化推進費'!AM71="","",'例　①収支予算書　基盤強化推進費'!AM71)</f>
        <v>0</v>
      </c>
      <c r="AN71" s="365" t="str">
        <f>IF('例　①収支予算書　基盤強化推進費'!AN71="","",'例　①収支予算書　基盤強化推進費'!AN71)</f>
        <v/>
      </c>
      <c r="AO71" s="368" t="str">
        <f>IF('例　①収支予算書　基盤強化推進費'!AO71="","",'例　①収支予算書　基盤強化推進費'!AO71)</f>
        <v/>
      </c>
      <c r="AP71" s="75"/>
      <c r="AQ71" s="75"/>
      <c r="AR71" s="75"/>
      <c r="AS71" s="75"/>
      <c r="AT71" s="75"/>
      <c r="AU71" s="75"/>
      <c r="AV71" s="75"/>
      <c r="AW71" s="75"/>
      <c r="AX71" s="75"/>
      <c r="AY71" s="75"/>
      <c r="AZ71" s="75"/>
      <c r="BA71" s="75"/>
      <c r="BB71" s="75"/>
      <c r="BC71" s="75"/>
      <c r="BD71" s="75"/>
      <c r="BE71" s="75"/>
      <c r="BF71" s="75"/>
      <c r="BG71" s="75"/>
      <c r="BH71" s="75"/>
    </row>
    <row r="72" spans="1:98" ht="17.399999999999999" customHeight="1" thickBot="1">
      <c r="AF72" s="519" t="str">
        <f>IF('例　①収支予算書　基盤強化推進費（左側A4縦印刷用）'!AF55="","",'例　①収支予算書　基盤強化推進費（左側A4縦印刷用）'!AF55)</f>
        <v/>
      </c>
      <c r="AG72" s="520"/>
      <c r="AH72" s="340">
        <f>IF('例　①収支予算書　基盤強化推進費'!AH72="","",'例　①収支予算書　基盤強化推進費'!AH72)</f>
        <v>0</v>
      </c>
      <c r="AI72" s="367" t="str">
        <f>IF('例　①収支予算書　基盤強化推進費'!AI72="","",'例　①収支予算書　基盤強化推進費'!AI72)</f>
        <v/>
      </c>
      <c r="AJ72" s="367" t="str">
        <f>IF('例　①収支予算書　基盤強化推進費'!AJ72="","",'例　①収支予算書　基盤強化推進費'!AJ72)</f>
        <v/>
      </c>
      <c r="AK72" s="367" t="str">
        <f>IF('例　①収支予算書　基盤強化推進費'!AK72="","",'例　①収支予算書　基盤強化推進費'!AK72)</f>
        <v/>
      </c>
      <c r="AL72" s="367" t="str">
        <f>IF('例　①収支予算書　基盤強化推進費'!AL72="","",'例　①収支予算書　基盤強化推進費'!AL72)</f>
        <v/>
      </c>
      <c r="AM72" s="338">
        <f>IF('例　①収支予算書　基盤強化推進費'!AM72="","",'例　①収支予算書　基盤強化推進費'!AM72)</f>
        <v>0</v>
      </c>
      <c r="AN72" s="366" t="str">
        <f>IF('例　①収支予算書　基盤強化推進費'!AN72="","",'例　①収支予算書　基盤強化推進費'!AN72)</f>
        <v/>
      </c>
      <c r="AO72" s="369" t="str">
        <f>IF('例　①収支予算書　基盤強化推進費'!AO72="","",'例　①収支予算書　基盤強化推進費'!AO72)</f>
        <v/>
      </c>
      <c r="AP72" s="75"/>
      <c r="AQ72" s="75"/>
      <c r="AR72" s="75"/>
      <c r="AS72" s="75"/>
      <c r="AT72" s="75"/>
      <c r="AU72" s="75"/>
      <c r="AV72" s="75"/>
      <c r="AW72" s="75"/>
      <c r="AX72" s="75"/>
      <c r="AY72" s="75"/>
      <c r="AZ72" s="75"/>
      <c r="BA72" s="75"/>
      <c r="BB72" s="75"/>
      <c r="BC72" s="75"/>
      <c r="BD72" s="75"/>
      <c r="BE72" s="75"/>
    </row>
    <row r="73" spans="1:98" ht="17.399999999999999" customHeight="1">
      <c r="AF73" s="189"/>
      <c r="AG73" s="185" t="s">
        <v>316</v>
      </c>
      <c r="AH73" s="334">
        <f>SUM(AH69:AH72)</f>
        <v>16000</v>
      </c>
      <c r="AI73" s="321" t="s">
        <v>478</v>
      </c>
      <c r="AJ73" s="189"/>
      <c r="AK73" s="189"/>
      <c r="AL73" s="185" t="s">
        <v>316</v>
      </c>
      <c r="AM73" s="334">
        <f>SUM(AM69:AM72)</f>
        <v>5000</v>
      </c>
      <c r="AN73" s="321" t="s">
        <v>478</v>
      </c>
      <c r="AO73" s="321" t="s">
        <v>478</v>
      </c>
      <c r="AP73" s="75"/>
      <c r="AQ73" s="75"/>
      <c r="AR73" s="75"/>
      <c r="AS73" s="75"/>
      <c r="AT73" s="75"/>
      <c r="AU73" s="75"/>
      <c r="AV73" s="75"/>
      <c r="AW73" s="75"/>
      <c r="AX73" s="75"/>
      <c r="AY73" s="75"/>
      <c r="AZ73" s="75"/>
      <c r="BA73" s="75"/>
      <c r="BB73" s="75"/>
      <c r="BC73" s="75"/>
      <c r="BD73" s="75"/>
      <c r="BE73" s="75"/>
      <c r="BF73" s="51"/>
      <c r="BG73" s="51"/>
      <c r="BH73" s="51"/>
    </row>
    <row r="74" spans="1:98" ht="17.399999999999999" customHeight="1">
      <c r="AF74" s="501" t="s">
        <v>364</v>
      </c>
      <c r="AG74" s="501"/>
      <c r="AH74" s="335">
        <f>AH73+AM73</f>
        <v>21000</v>
      </c>
      <c r="AI74" s="323" t="s">
        <v>482</v>
      </c>
      <c r="AJ74" s="216"/>
      <c r="AK74" s="322" t="s">
        <v>480</v>
      </c>
      <c r="AL74" s="216"/>
      <c r="AM74" s="216"/>
      <c r="AN74" s="324" t="s">
        <v>479</v>
      </c>
      <c r="AO74" s="323" t="s">
        <v>481</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5"/>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5"/>
      <c r="AH77" s="77"/>
      <c r="AI77" s="75"/>
      <c r="AJ77" s="75"/>
      <c r="AK77" s="75"/>
      <c r="AL77" s="75"/>
      <c r="AM77" s="75"/>
      <c r="AN77" s="75"/>
      <c r="AO77" s="75"/>
      <c r="AP77" s="75"/>
      <c r="AQ77" s="75"/>
      <c r="AR77" s="75"/>
      <c r="AS77" s="75"/>
      <c r="AT77" s="75"/>
      <c r="AU77" s="75"/>
      <c r="AV77" s="215"/>
      <c r="AW77" s="215"/>
      <c r="AX77" s="215"/>
      <c r="AY77" s="215"/>
      <c r="AZ77" s="215"/>
      <c r="BA77" s="215"/>
      <c r="BB77" s="215"/>
      <c r="BC77" s="215"/>
      <c r="BD77" s="215"/>
    </row>
    <row r="78" spans="1:98">
      <c r="AT78" s="51"/>
      <c r="AU78" s="51"/>
    </row>
  </sheetData>
  <sheetProtection algorithmName="SHA-512" hashValue="RJ541dG/l/CZgz7q125qsJHFDhAkSgV9uFQ7X4cMXyej0fRIekk9e8oE2+FPKBzU40Wmfo1RhSFMioeEWrq7tg==" saltValue="2bL7cn0U7xe0Gj2k6WnLYg==" spinCount="100000" sheet="1" objects="1" scenarios="1" selectLockedCells="1" selectUnlockedCells="1"/>
  <mergeCells count="478">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AC54:AD54"/>
    <mergeCell ref="AF54:AG54"/>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Y52:AB52"/>
    <mergeCell ref="AC52:AD52"/>
    <mergeCell ref="AF52:AG52"/>
    <mergeCell ref="A53:C53"/>
    <mergeCell ref="D53:F53"/>
    <mergeCell ref="G53:J53"/>
    <mergeCell ref="K53:L53"/>
    <mergeCell ref="M53:P53"/>
    <mergeCell ref="Q53:R53"/>
    <mergeCell ref="S53:V53"/>
    <mergeCell ref="G52:J52"/>
    <mergeCell ref="K52:L52"/>
    <mergeCell ref="M52:P52"/>
    <mergeCell ref="Q52:R52"/>
    <mergeCell ref="S52:V52"/>
    <mergeCell ref="W52:X52"/>
    <mergeCell ref="Q51:R51"/>
    <mergeCell ref="S51:V51"/>
    <mergeCell ref="W51:X51"/>
    <mergeCell ref="Y51:AB51"/>
    <mergeCell ref="AC51:AD51"/>
    <mergeCell ref="AF51:AG51"/>
    <mergeCell ref="S50:V50"/>
    <mergeCell ref="W50:X50"/>
    <mergeCell ref="Y50:AB50"/>
    <mergeCell ref="AC50:AD50"/>
    <mergeCell ref="AF50:AG50"/>
    <mergeCell ref="Q50:R50"/>
    <mergeCell ref="A51:C51"/>
    <mergeCell ref="D51:F51"/>
    <mergeCell ref="G51:J51"/>
    <mergeCell ref="K51:L51"/>
    <mergeCell ref="M51:P51"/>
    <mergeCell ref="A50:C50"/>
    <mergeCell ref="D50:F50"/>
    <mergeCell ref="G50:J50"/>
    <mergeCell ref="K50:L50"/>
    <mergeCell ref="M50:P50"/>
    <mergeCell ref="G46:J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G47:J47"/>
    <mergeCell ref="K47:L47"/>
    <mergeCell ref="M47:N47"/>
    <mergeCell ref="O47:P47"/>
    <mergeCell ref="Q47:R47"/>
    <mergeCell ref="AF47:AG47"/>
    <mergeCell ref="G48:J48"/>
    <mergeCell ref="K48:L48"/>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A42:AB42"/>
    <mergeCell ref="AC42:AD42"/>
    <mergeCell ref="AF42:AG42"/>
    <mergeCell ref="G42:J42"/>
    <mergeCell ref="K42:L42"/>
    <mergeCell ref="M42:N42"/>
    <mergeCell ref="O42:P42"/>
    <mergeCell ref="Q42:R42"/>
    <mergeCell ref="S42:T42"/>
    <mergeCell ref="G41:J41"/>
    <mergeCell ref="K41:L41"/>
    <mergeCell ref="M41:N41"/>
    <mergeCell ref="O41:P41"/>
    <mergeCell ref="Q41:R41"/>
    <mergeCell ref="S41:T41"/>
    <mergeCell ref="U42:V42"/>
    <mergeCell ref="W42:X42"/>
    <mergeCell ref="Y42:Z42"/>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I26:AR26"/>
    <mergeCell ref="A27:C27"/>
    <mergeCell ref="D27:F27"/>
    <mergeCell ref="G27:AD27"/>
    <mergeCell ref="A24:C24"/>
    <mergeCell ref="D24:F24"/>
    <mergeCell ref="G24:AD24"/>
    <mergeCell ref="AI24:AR24"/>
    <mergeCell ref="A25:C25"/>
    <mergeCell ref="D25:F25"/>
    <mergeCell ref="G25:AD25"/>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17:B17"/>
    <mergeCell ref="C17:AD17"/>
    <mergeCell ref="AI17:AR17"/>
    <mergeCell ref="A18:B18"/>
    <mergeCell ref="C18:AD18"/>
    <mergeCell ref="AI18:AR18"/>
    <mergeCell ref="A15:B15"/>
    <mergeCell ref="T15:U15"/>
    <mergeCell ref="AI15:AR15"/>
    <mergeCell ref="A16:B16"/>
    <mergeCell ref="C16:AD16"/>
    <mergeCell ref="AI16:AR16"/>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R7:U7"/>
    <mergeCell ref="V7:AD7"/>
    <mergeCell ref="AI7:AR7"/>
    <mergeCell ref="A8:C9"/>
    <mergeCell ref="D8:F9"/>
    <mergeCell ref="R8:U8"/>
    <mergeCell ref="V8:AD8"/>
    <mergeCell ref="AI8:AR8"/>
    <mergeCell ref="AI9:AR9"/>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6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H3" sqref="AH3:AJ4"/>
    </sheetView>
  </sheetViews>
  <sheetFormatPr defaultColWidth="9.77734375" defaultRowHeight="16.2"/>
  <cols>
    <col min="1" max="1" width="8.44140625" style="57" customWidth="1"/>
    <col min="2" max="4" width="10" style="58" customWidth="1"/>
    <col min="5" max="5" width="20.33203125" style="58" customWidth="1"/>
    <col min="6" max="7" width="14.77734375" style="58" customWidth="1"/>
    <col min="8" max="8" width="17.21875" style="58" customWidth="1"/>
    <col min="9" max="9" width="27.77734375" style="58" customWidth="1"/>
    <col min="10" max="12" width="7" style="58" customWidth="1"/>
    <col min="13" max="13" width="6.33203125" style="58" customWidth="1"/>
    <col min="14" max="14" width="5" style="58" customWidth="1"/>
    <col min="15" max="15" width="8.6640625" style="58" customWidth="1"/>
    <col min="16" max="16" width="5.44140625" style="58" customWidth="1"/>
    <col min="17" max="17" width="7.44140625" style="58" customWidth="1"/>
    <col min="18" max="19" width="6.33203125" style="58" customWidth="1"/>
    <col min="20" max="20" width="4.6640625" style="58" customWidth="1"/>
    <col min="21" max="21" width="5.88671875" style="58" customWidth="1"/>
    <col min="22" max="22" width="6.33203125" style="58" customWidth="1"/>
    <col min="23" max="23" width="8.88671875" style="58" customWidth="1"/>
    <col min="24" max="25" width="6.33203125" style="58" customWidth="1"/>
    <col min="26" max="26" width="5.21875" style="58" customWidth="1"/>
    <col min="27" max="27" width="5.6640625" style="58" customWidth="1"/>
    <col min="28" max="28" width="17.109375" style="58" customWidth="1"/>
    <col min="29" max="29" width="15.44140625" style="58" customWidth="1"/>
    <col min="30" max="30" width="15.6640625" style="58" customWidth="1"/>
    <col min="31" max="34" width="8.6640625" style="58" customWidth="1"/>
    <col min="35" max="35" width="7.88671875" style="58" customWidth="1"/>
    <col min="36" max="42" width="8.6640625" style="58" customWidth="1"/>
    <col min="43" max="43" width="5.21875" style="58" customWidth="1"/>
    <col min="44" max="44" width="5.6640625" style="58" customWidth="1"/>
    <col min="45" max="45" width="5.44140625" style="58" customWidth="1"/>
    <col min="46" max="48" width="3.44140625" style="58" customWidth="1"/>
    <col min="49" max="49" width="4.33203125" style="58" customWidth="1"/>
    <col min="50" max="108" width="6.33203125" style="58" customWidth="1"/>
    <col min="109" max="16384" width="9.77734375" style="58"/>
  </cols>
  <sheetData>
    <row r="1" spans="1:72" ht="39.6" customHeight="1">
      <c r="B1" s="1187" t="s">
        <v>455</v>
      </c>
      <c r="C1" s="1187"/>
      <c r="D1" s="1187"/>
      <c r="E1" s="1187"/>
      <c r="F1" s="1187"/>
      <c r="G1" s="1187"/>
      <c r="H1" s="1187"/>
      <c r="I1" s="1187"/>
      <c r="J1" s="1187"/>
      <c r="K1" s="1187"/>
      <c r="L1" s="1187"/>
      <c r="M1" s="1187"/>
      <c r="N1" s="1187"/>
      <c r="O1" s="1187"/>
      <c r="P1" s="1187"/>
      <c r="Q1" s="1187"/>
      <c r="AR1" s="1188" t="s">
        <v>456</v>
      </c>
      <c r="AS1" s="1188"/>
      <c r="AT1" s="1188"/>
      <c r="AU1" s="1188"/>
      <c r="AV1" s="1188"/>
      <c r="AW1" s="1188"/>
    </row>
    <row r="2" spans="1:72" s="61" customFormat="1" ht="39.6" customHeight="1">
      <c r="A2" s="59" t="s">
        <v>287</v>
      </c>
      <c r="B2" s="1189" t="s">
        <v>288</v>
      </c>
      <c r="C2" s="1189"/>
      <c r="D2" s="1189"/>
      <c r="E2" s="1190"/>
      <c r="F2" s="1181" t="s">
        <v>289</v>
      </c>
      <c r="G2" s="1181"/>
      <c r="H2" s="1181"/>
      <c r="I2" s="1181"/>
      <c r="J2" s="1181" t="s">
        <v>290</v>
      </c>
      <c r="K2" s="1181"/>
      <c r="L2" s="1181"/>
      <c r="M2" s="1181" t="s">
        <v>291</v>
      </c>
      <c r="N2" s="1181"/>
      <c r="O2" s="1181"/>
      <c r="P2" s="1181" t="s">
        <v>292</v>
      </c>
      <c r="Q2" s="1181"/>
      <c r="R2" s="1181"/>
      <c r="S2" s="1181" t="s">
        <v>293</v>
      </c>
      <c r="T2" s="1181"/>
      <c r="U2" s="1181"/>
      <c r="V2" s="1181" t="s">
        <v>294</v>
      </c>
      <c r="W2" s="1181"/>
      <c r="X2" s="1181"/>
      <c r="Y2" s="1181" t="s">
        <v>295</v>
      </c>
      <c r="Z2" s="1181"/>
      <c r="AA2" s="1181"/>
      <c r="AB2" s="1181" t="s">
        <v>296</v>
      </c>
      <c r="AC2" s="1181"/>
      <c r="AD2" s="1181"/>
      <c r="AE2" s="1181" t="s">
        <v>297</v>
      </c>
      <c r="AF2" s="1181"/>
      <c r="AG2" s="1181"/>
      <c r="AH2" s="1181" t="s">
        <v>298</v>
      </c>
      <c r="AI2" s="1181"/>
      <c r="AJ2" s="1181"/>
      <c r="AK2" s="1181" t="s">
        <v>299</v>
      </c>
      <c r="AL2" s="1181"/>
      <c r="AM2" s="1181"/>
      <c r="AN2" s="1181" t="s">
        <v>300</v>
      </c>
      <c r="AO2" s="1181"/>
      <c r="AP2" s="1181"/>
      <c r="AQ2" s="1181" t="s">
        <v>301</v>
      </c>
      <c r="AR2" s="1181"/>
      <c r="AS2" s="1181"/>
      <c r="AT2" s="1181" t="s">
        <v>302</v>
      </c>
      <c r="AU2" s="1181"/>
      <c r="AV2" s="1181"/>
      <c r="AW2" s="1191"/>
      <c r="AX2" s="60"/>
    </row>
    <row r="3" spans="1:72" s="64" customFormat="1" ht="370.95" customHeight="1">
      <c r="A3" s="1182" t="s">
        <v>303</v>
      </c>
      <c r="B3" s="1175" t="s">
        <v>304</v>
      </c>
      <c r="C3" s="1176"/>
      <c r="D3" s="1176"/>
      <c r="E3" s="1177"/>
      <c r="F3" s="1175" t="s">
        <v>457</v>
      </c>
      <c r="G3" s="1176"/>
      <c r="H3" s="1176"/>
      <c r="I3" s="1177"/>
      <c r="J3" s="1175" t="s">
        <v>381</v>
      </c>
      <c r="K3" s="1176"/>
      <c r="L3" s="1177"/>
      <c r="M3" s="1175" t="s">
        <v>305</v>
      </c>
      <c r="N3" s="1176"/>
      <c r="O3" s="1177"/>
      <c r="P3" s="1175" t="s">
        <v>382</v>
      </c>
      <c r="Q3" s="1176"/>
      <c r="R3" s="1177"/>
      <c r="S3" s="1175" t="s">
        <v>368</v>
      </c>
      <c r="T3" s="1176"/>
      <c r="U3" s="1177"/>
      <c r="V3" s="1175" t="s">
        <v>383</v>
      </c>
      <c r="W3" s="1176"/>
      <c r="X3" s="1177"/>
      <c r="Y3" s="1175" t="s">
        <v>384</v>
      </c>
      <c r="Z3" s="1176"/>
      <c r="AA3" s="1177"/>
      <c r="AB3" s="1175" t="s">
        <v>385</v>
      </c>
      <c r="AC3" s="1176"/>
      <c r="AD3" s="1177"/>
      <c r="AE3" s="1175" t="s">
        <v>306</v>
      </c>
      <c r="AF3" s="1176"/>
      <c r="AG3" s="1177"/>
      <c r="AH3" s="1175" t="s">
        <v>307</v>
      </c>
      <c r="AI3" s="1176"/>
      <c r="AJ3" s="1177"/>
      <c r="AK3" s="1175" t="s">
        <v>489</v>
      </c>
      <c r="AL3" s="1176"/>
      <c r="AM3" s="1177"/>
      <c r="AN3" s="1175" t="s">
        <v>458</v>
      </c>
      <c r="AO3" s="1176"/>
      <c r="AP3" s="1177"/>
      <c r="AQ3" s="1175" t="s">
        <v>386</v>
      </c>
      <c r="AR3" s="1176"/>
      <c r="AS3" s="1177"/>
      <c r="AT3" s="1175" t="s">
        <v>308</v>
      </c>
      <c r="AU3" s="1176"/>
      <c r="AV3" s="1176"/>
      <c r="AW3" s="1177"/>
      <c r="AX3" s="62"/>
      <c r="AY3" s="1174"/>
      <c r="AZ3" s="1174"/>
      <c r="BA3" s="1174"/>
      <c r="BB3" s="1174"/>
      <c r="BC3" s="1174"/>
      <c r="BD3" s="1174"/>
      <c r="BE3" s="1174"/>
      <c r="BF3" s="1174"/>
      <c r="BG3" s="1174"/>
      <c r="BH3" s="1174"/>
      <c r="BI3" s="1174"/>
      <c r="BJ3" s="1174"/>
      <c r="BK3" s="1174"/>
      <c r="BL3" s="1174"/>
      <c r="BM3" s="1174"/>
      <c r="BN3" s="1174"/>
      <c r="BO3" s="1174"/>
      <c r="BP3" s="1174"/>
      <c r="BQ3" s="1174"/>
      <c r="BR3" s="1174"/>
      <c r="BS3" s="1174"/>
      <c r="BT3" s="1174"/>
    </row>
    <row r="4" spans="1:72" s="64" customFormat="1" ht="303.60000000000002" customHeight="1">
      <c r="A4" s="1183"/>
      <c r="B4" s="1178"/>
      <c r="C4" s="1179"/>
      <c r="D4" s="1179"/>
      <c r="E4" s="1180"/>
      <c r="F4" s="1178"/>
      <c r="G4" s="1179"/>
      <c r="H4" s="1179"/>
      <c r="I4" s="1180"/>
      <c r="J4" s="1178"/>
      <c r="K4" s="1179"/>
      <c r="L4" s="1180"/>
      <c r="M4" s="1178"/>
      <c r="N4" s="1179"/>
      <c r="O4" s="1180"/>
      <c r="P4" s="1178"/>
      <c r="Q4" s="1179"/>
      <c r="R4" s="1180"/>
      <c r="S4" s="1178"/>
      <c r="T4" s="1179"/>
      <c r="U4" s="1180"/>
      <c r="V4" s="1178"/>
      <c r="W4" s="1179"/>
      <c r="X4" s="1180"/>
      <c r="Y4" s="1178"/>
      <c r="Z4" s="1179"/>
      <c r="AA4" s="1180"/>
      <c r="AB4" s="1178"/>
      <c r="AC4" s="1179"/>
      <c r="AD4" s="1180"/>
      <c r="AE4" s="1178"/>
      <c r="AF4" s="1179"/>
      <c r="AG4" s="1180"/>
      <c r="AH4" s="1178"/>
      <c r="AI4" s="1179"/>
      <c r="AJ4" s="1180"/>
      <c r="AK4" s="1178"/>
      <c r="AL4" s="1179"/>
      <c r="AM4" s="1180"/>
      <c r="AN4" s="1178"/>
      <c r="AO4" s="1179"/>
      <c r="AP4" s="1180"/>
      <c r="AQ4" s="1178"/>
      <c r="AR4" s="1179"/>
      <c r="AS4" s="1180"/>
      <c r="AT4" s="1178"/>
      <c r="AU4" s="1179"/>
      <c r="AV4" s="1179"/>
      <c r="AW4" s="1180"/>
      <c r="AX4" s="62"/>
      <c r="AY4" s="1174"/>
      <c r="AZ4" s="1174"/>
      <c r="BA4" s="1174"/>
      <c r="BB4" s="1174"/>
      <c r="BC4" s="1174"/>
      <c r="BD4" s="1174"/>
      <c r="BE4" s="1174"/>
      <c r="BF4" s="1174"/>
      <c r="BG4" s="1174"/>
      <c r="BH4" s="1174"/>
      <c r="BI4" s="1174"/>
      <c r="BJ4" s="1174"/>
      <c r="BK4" s="1174"/>
      <c r="BL4" s="1174"/>
      <c r="BM4" s="1174"/>
      <c r="BN4" s="1174"/>
      <c r="BO4" s="1174"/>
      <c r="BP4" s="1174"/>
      <c r="BQ4" s="1174"/>
      <c r="BR4" s="1174"/>
      <c r="BS4" s="1174"/>
      <c r="BT4" s="1174"/>
    </row>
    <row r="5" spans="1:72" s="64" customFormat="1" ht="307.2" customHeight="1">
      <c r="A5" s="68"/>
      <c r="B5" s="1178"/>
      <c r="C5" s="1179"/>
      <c r="D5" s="1179"/>
      <c r="E5" s="1180"/>
      <c r="F5" s="1178"/>
      <c r="G5" s="1179"/>
      <c r="H5" s="1179"/>
      <c r="I5" s="1180"/>
      <c r="J5" s="65"/>
      <c r="K5" s="66"/>
      <c r="L5" s="67"/>
      <c r="M5" s="1178"/>
      <c r="N5" s="1179"/>
      <c r="O5" s="1180"/>
      <c r="P5" s="65"/>
      <c r="Q5" s="66"/>
      <c r="R5" s="67"/>
      <c r="S5" s="65"/>
      <c r="T5" s="66"/>
      <c r="U5" s="67"/>
      <c r="V5" s="65"/>
      <c r="W5" s="66"/>
      <c r="X5" s="67"/>
      <c r="Y5" s="65"/>
      <c r="Z5" s="66"/>
      <c r="AA5" s="67"/>
      <c r="AB5" s="1178"/>
      <c r="AC5" s="1179"/>
      <c r="AD5" s="1180"/>
      <c r="AE5" s="65"/>
      <c r="AF5" s="66"/>
      <c r="AG5" s="67"/>
      <c r="AH5" s="65"/>
      <c r="AI5" s="66"/>
      <c r="AJ5" s="67"/>
      <c r="AK5" s="65"/>
      <c r="AL5" s="66"/>
      <c r="AM5" s="67"/>
      <c r="AN5" s="65"/>
      <c r="AO5" s="66"/>
      <c r="AP5" s="67"/>
      <c r="AQ5" s="65"/>
      <c r="AR5" s="66"/>
      <c r="AS5" s="67"/>
      <c r="AT5" s="65"/>
      <c r="AU5" s="66"/>
      <c r="AV5" s="66"/>
      <c r="AW5" s="67"/>
      <c r="AX5" s="62"/>
      <c r="AY5" s="63"/>
      <c r="AZ5" s="63"/>
      <c r="BA5" s="63"/>
      <c r="BB5" s="63"/>
      <c r="BC5" s="63"/>
      <c r="BD5" s="63"/>
      <c r="BE5" s="63"/>
      <c r="BF5" s="63"/>
      <c r="BG5" s="63"/>
      <c r="BH5" s="63"/>
      <c r="BI5" s="63"/>
      <c r="BJ5" s="63"/>
      <c r="BK5" s="63"/>
      <c r="BL5" s="63"/>
      <c r="BM5" s="63"/>
      <c r="BN5" s="63"/>
      <c r="BO5" s="63"/>
      <c r="BP5" s="63"/>
      <c r="BQ5" s="63"/>
      <c r="BR5" s="63"/>
      <c r="BS5" s="63"/>
      <c r="BT5" s="63"/>
    </row>
    <row r="6" spans="1:72" s="64" customFormat="1" ht="277.2" customHeight="1">
      <c r="A6" s="68"/>
      <c r="B6" s="1178"/>
      <c r="C6" s="1179"/>
      <c r="D6" s="1179"/>
      <c r="E6" s="1180"/>
      <c r="F6" s="1178"/>
      <c r="G6" s="1179"/>
      <c r="H6" s="1179"/>
      <c r="I6" s="1180"/>
      <c r="J6" s="65"/>
      <c r="K6" s="66"/>
      <c r="L6" s="67"/>
      <c r="M6" s="1178"/>
      <c r="N6" s="1179"/>
      <c r="O6" s="1180"/>
      <c r="P6" s="1178"/>
      <c r="Q6" s="1179"/>
      <c r="R6" s="1180"/>
      <c r="S6" s="1178"/>
      <c r="T6" s="1179"/>
      <c r="U6" s="1180"/>
      <c r="V6" s="1178"/>
      <c r="W6" s="1179"/>
      <c r="X6" s="1180"/>
      <c r="Y6" s="1178"/>
      <c r="Z6" s="1179"/>
      <c r="AA6" s="1180"/>
      <c r="AB6" s="1178"/>
      <c r="AC6" s="1179"/>
      <c r="AD6" s="1180"/>
      <c r="AE6" s="65"/>
      <c r="AF6" s="66"/>
      <c r="AG6" s="67"/>
      <c r="AH6" s="65"/>
      <c r="AI6" s="66"/>
      <c r="AJ6" s="67"/>
      <c r="AK6" s="65"/>
      <c r="AL6" s="66"/>
      <c r="AM6" s="67"/>
      <c r="AN6" s="65"/>
      <c r="AO6" s="66"/>
      <c r="AP6" s="67"/>
      <c r="AQ6" s="65"/>
      <c r="AR6" s="66"/>
      <c r="AS6" s="67"/>
      <c r="AT6" s="65"/>
      <c r="AU6" s="66"/>
      <c r="AV6" s="66"/>
      <c r="AW6" s="67"/>
      <c r="AX6" s="62"/>
      <c r="AY6" s="63"/>
      <c r="AZ6" s="63"/>
      <c r="BA6" s="63"/>
      <c r="BB6" s="63"/>
      <c r="BC6" s="63"/>
      <c r="BD6" s="63"/>
      <c r="BE6" s="63"/>
      <c r="BF6" s="63"/>
      <c r="BG6" s="63"/>
      <c r="BH6" s="63"/>
      <c r="BI6" s="63"/>
      <c r="BJ6" s="63"/>
      <c r="BK6" s="63"/>
      <c r="BL6" s="63"/>
      <c r="BM6" s="63"/>
      <c r="BN6" s="63"/>
      <c r="BO6" s="63"/>
      <c r="BP6" s="63"/>
      <c r="BQ6" s="63"/>
      <c r="BR6" s="63"/>
      <c r="BS6" s="63"/>
      <c r="BT6" s="63"/>
    </row>
    <row r="7" spans="1:72" ht="98.4" customHeight="1">
      <c r="A7" s="69"/>
      <c r="B7" s="1184"/>
      <c r="C7" s="1185"/>
      <c r="D7" s="1185"/>
      <c r="E7" s="1186"/>
      <c r="F7" s="1172"/>
      <c r="G7" s="1172"/>
      <c r="H7" s="1172"/>
      <c r="I7" s="1172"/>
      <c r="J7" s="1171"/>
      <c r="K7" s="1172"/>
      <c r="L7" s="1173"/>
      <c r="M7" s="1172"/>
      <c r="N7" s="1172"/>
      <c r="O7" s="1172"/>
      <c r="P7" s="1171"/>
      <c r="Q7" s="1172"/>
      <c r="R7" s="1173"/>
      <c r="S7" s="70"/>
      <c r="T7" s="70"/>
      <c r="U7" s="70"/>
      <c r="V7" s="71"/>
      <c r="W7" s="70"/>
      <c r="X7" s="72"/>
      <c r="Y7" s="70"/>
      <c r="Z7" s="70"/>
      <c r="AA7" s="70"/>
      <c r="AB7" s="71"/>
      <c r="AC7" s="70"/>
      <c r="AD7" s="72"/>
      <c r="AE7" s="70"/>
      <c r="AF7" s="70"/>
      <c r="AG7" s="70"/>
      <c r="AH7" s="71"/>
      <c r="AI7" s="70"/>
      <c r="AJ7" s="72"/>
      <c r="AK7" s="70"/>
      <c r="AL7" s="70"/>
      <c r="AM7" s="70"/>
      <c r="AN7" s="71"/>
      <c r="AO7" s="70"/>
      <c r="AP7" s="72"/>
      <c r="AQ7" s="70"/>
      <c r="AR7" s="70"/>
      <c r="AS7" s="70"/>
      <c r="AT7" s="71"/>
      <c r="AU7" s="70"/>
      <c r="AV7" s="70"/>
      <c r="AW7" s="72"/>
      <c r="AX7" s="73"/>
    </row>
    <row r="8" spans="1: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row>
    <row r="9" spans="1:72" s="64" customFormat="1" ht="18.600000000000001"/>
    <row r="10" spans="1:72" s="64" customFormat="1" ht="18.600000000000001">
      <c r="N10" s="58"/>
      <c r="O10" s="58"/>
      <c r="P10" s="58"/>
      <c r="Q10" s="58"/>
      <c r="R10" s="58"/>
      <c r="S10" s="58"/>
      <c r="T10" s="58"/>
      <c r="U10" s="58"/>
      <c r="V10" s="58"/>
      <c r="W10" s="58"/>
      <c r="X10" s="58"/>
      <c r="Y10" s="58"/>
      <c r="Z10" s="58"/>
      <c r="AA10" s="58"/>
      <c r="AB10" s="58"/>
    </row>
    <row r="11" spans="1:72" s="64" customFormat="1" ht="18.600000000000001">
      <c r="N11" s="58"/>
      <c r="O11" s="58"/>
      <c r="P11" s="58"/>
      <c r="Q11" s="58"/>
      <c r="R11" s="58"/>
      <c r="S11" s="58"/>
      <c r="T11" s="58"/>
      <c r="U11" s="58"/>
      <c r="V11" s="58"/>
      <c r="W11" s="58"/>
      <c r="X11" s="58"/>
      <c r="Y11" s="58"/>
      <c r="Z11" s="58"/>
      <c r="AA11" s="58"/>
      <c r="AB11" s="58"/>
    </row>
    <row r="12" spans="1:72" s="64" customFormat="1" ht="18.600000000000001">
      <c r="N12" s="58"/>
      <c r="O12" s="58"/>
      <c r="P12" s="58"/>
      <c r="Q12" s="58"/>
      <c r="R12" s="58"/>
      <c r="S12" s="58"/>
      <c r="T12" s="58"/>
      <c r="U12" s="58"/>
      <c r="V12" s="58"/>
      <c r="W12" s="58"/>
      <c r="X12" s="58"/>
      <c r="Y12" s="58"/>
      <c r="Z12" s="58"/>
      <c r="AA12" s="58"/>
      <c r="AB12" s="58"/>
    </row>
    <row r="13" spans="1:72" s="64" customFormat="1" ht="18.600000000000001">
      <c r="N13" s="58"/>
      <c r="O13" s="58"/>
      <c r="P13" s="58"/>
      <c r="Q13" s="58"/>
      <c r="R13" s="58"/>
      <c r="S13" s="58"/>
      <c r="T13" s="58"/>
      <c r="U13" s="58"/>
      <c r="V13" s="58"/>
      <c r="W13" s="58"/>
      <c r="X13" s="58"/>
      <c r="Y13" s="58"/>
      <c r="Z13" s="58"/>
      <c r="AA13" s="58"/>
      <c r="AB13" s="58"/>
    </row>
    <row r="14" spans="1:72" s="64" customFormat="1" ht="18.600000000000001">
      <c r="N14" s="58"/>
      <c r="O14" s="58"/>
      <c r="P14" s="58"/>
      <c r="Q14" s="58"/>
      <c r="R14" s="58"/>
      <c r="S14" s="58"/>
      <c r="T14" s="58"/>
      <c r="U14" s="58"/>
      <c r="V14" s="58"/>
      <c r="W14" s="58"/>
      <c r="X14" s="58"/>
      <c r="Y14" s="58"/>
      <c r="Z14" s="58"/>
      <c r="AA14" s="58"/>
      <c r="AB14" s="58"/>
    </row>
    <row r="15" spans="1:72" s="64" customFormat="1" ht="18.600000000000001">
      <c r="N15" s="58"/>
      <c r="O15" s="58"/>
      <c r="P15" s="58"/>
      <c r="Q15" s="58"/>
      <c r="R15" s="58"/>
      <c r="S15" s="58"/>
      <c r="T15" s="58"/>
      <c r="U15" s="58"/>
      <c r="V15" s="58"/>
      <c r="W15" s="58"/>
      <c r="X15" s="58"/>
      <c r="Y15" s="58"/>
      <c r="Z15" s="58"/>
      <c r="AA15" s="58"/>
      <c r="AB15" s="58"/>
    </row>
    <row r="16" spans="1:72" s="64" customFormat="1" ht="18.600000000000001">
      <c r="N16" s="58"/>
      <c r="O16" s="58"/>
      <c r="P16" s="58"/>
      <c r="Q16" s="58"/>
      <c r="R16" s="58"/>
      <c r="S16" s="58"/>
      <c r="T16" s="58"/>
      <c r="U16" s="58"/>
      <c r="V16" s="58"/>
      <c r="W16" s="58"/>
      <c r="X16" s="58"/>
      <c r="Y16" s="58"/>
      <c r="Z16" s="58"/>
      <c r="AA16" s="58"/>
      <c r="AB16" s="58"/>
    </row>
    <row r="17" spans="14:28" s="64" customFormat="1" ht="18.600000000000001">
      <c r="N17" s="58"/>
      <c r="O17" s="58"/>
      <c r="P17" s="58"/>
      <c r="Q17" s="58"/>
      <c r="R17" s="58"/>
      <c r="S17" s="58"/>
      <c r="T17" s="58"/>
      <c r="U17" s="58"/>
      <c r="V17" s="58"/>
      <c r="W17" s="58"/>
      <c r="X17" s="58"/>
      <c r="Y17" s="58"/>
      <c r="Z17" s="58"/>
      <c r="AA17" s="58"/>
      <c r="AB17" s="58"/>
    </row>
    <row r="18" spans="14:28" s="64" customFormat="1" ht="18.600000000000001">
      <c r="N18" s="58"/>
      <c r="O18" s="58"/>
      <c r="P18" s="58"/>
      <c r="Q18" s="58"/>
      <c r="R18" s="58"/>
      <c r="S18" s="58"/>
      <c r="T18" s="58"/>
      <c r="U18" s="58"/>
      <c r="V18" s="58"/>
      <c r="W18" s="58"/>
      <c r="X18" s="58"/>
      <c r="Y18" s="58"/>
      <c r="Z18" s="58"/>
      <c r="AA18" s="58"/>
      <c r="AB18" s="58"/>
    </row>
    <row r="19" spans="14:28" s="64" customFormat="1" ht="18.600000000000001">
      <c r="N19" s="58"/>
      <c r="O19" s="58"/>
      <c r="P19" s="58"/>
      <c r="Q19" s="58"/>
      <c r="R19" s="58"/>
      <c r="S19" s="58"/>
      <c r="T19" s="58"/>
      <c r="U19" s="58"/>
      <c r="V19" s="58"/>
      <c r="W19" s="58"/>
      <c r="X19" s="58"/>
      <c r="Y19" s="58"/>
      <c r="Z19" s="58"/>
      <c r="AA19" s="58"/>
      <c r="AB19" s="58"/>
    </row>
  </sheetData>
  <sheetProtection algorithmName="SHA-512" hashValue="0KfuHIOKDCeUAMUTPfTlU0M2mqtVTm/buUaOnxefiN+kgGMXzQ/tikCcI8BIqU6A1bHTYlGXa0pdUuqbQN9MBQ==" saltValue="JH8Vq/MUm8o1yqoGTQlznQ==" spinCount="100000" sheet="1" objects="1" scenarios="1" selectLockedCells="1" selectUnlockedCells="1"/>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AH3:AJ4"/>
    <mergeCell ref="AK3:AM4"/>
    <mergeCell ref="AN3:AP4"/>
    <mergeCell ref="P3:R4"/>
    <mergeCell ref="S3:U4"/>
    <mergeCell ref="V3:X4"/>
    <mergeCell ref="Y3:AA4"/>
    <mergeCell ref="P7:R7"/>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19" t="s">
        <v>380</v>
      </c>
      <c r="B2" s="1219"/>
      <c r="C2" s="1219"/>
      <c r="D2" s="1219"/>
      <c r="E2" s="1219"/>
      <c r="F2" s="1219"/>
      <c r="G2" s="1219"/>
      <c r="H2" s="1219"/>
      <c r="I2" s="1219"/>
      <c r="J2" s="1219"/>
      <c r="K2" s="1219"/>
      <c r="L2" s="1219"/>
      <c r="M2" s="1219"/>
      <c r="N2" s="1219"/>
    </row>
    <row r="3" spans="1:14">
      <c r="A3" s="1220">
        <v>1</v>
      </c>
      <c r="B3" s="1221" t="s">
        <v>70</v>
      </c>
      <c r="C3" s="1221"/>
      <c r="D3" s="1221"/>
      <c r="E3" s="1221"/>
      <c r="F3" s="1221"/>
      <c r="G3" s="1221"/>
      <c r="H3" s="1222" t="s">
        <v>256</v>
      </c>
      <c r="I3" s="1222"/>
      <c r="J3" s="1222"/>
      <c r="K3" s="1222"/>
      <c r="L3" s="1222"/>
      <c r="M3" s="1222"/>
      <c r="N3" s="1222"/>
    </row>
    <row r="4" spans="1:14" ht="4.95" customHeight="1">
      <c r="A4" s="1220"/>
      <c r="B4" s="1213"/>
      <c r="C4" s="1213"/>
      <c r="D4" s="1213"/>
      <c r="E4" s="1213"/>
      <c r="F4" s="1213"/>
      <c r="G4" s="1213"/>
      <c r="H4" s="1223"/>
      <c r="I4" s="1223"/>
      <c r="J4" s="1223"/>
      <c r="K4" s="1223"/>
      <c r="L4" s="1223"/>
      <c r="M4" s="1223"/>
      <c r="N4" s="1223"/>
    </row>
    <row r="5" spans="1:14" ht="38.4" customHeight="1">
      <c r="A5" s="1192">
        <v>2</v>
      </c>
      <c r="B5" s="1213" t="s">
        <v>71</v>
      </c>
      <c r="C5" s="1213"/>
      <c r="D5" s="1213"/>
      <c r="E5" s="1213"/>
      <c r="F5" s="1213"/>
      <c r="G5" s="1213"/>
      <c r="H5" s="1223" t="s">
        <v>87</v>
      </c>
      <c r="I5" s="1224"/>
      <c r="J5" s="1224"/>
      <c r="K5" s="1224"/>
      <c r="L5" s="1224"/>
      <c r="M5" s="1224"/>
      <c r="N5" s="1224"/>
    </row>
    <row r="6" spans="1:14" ht="38.4" customHeight="1">
      <c r="A6" s="1192"/>
      <c r="B6" s="1213"/>
      <c r="C6" s="1213"/>
      <c r="D6" s="1213"/>
      <c r="E6" s="1213"/>
      <c r="F6" s="1213"/>
      <c r="G6" s="1213"/>
      <c r="H6" s="1224"/>
      <c r="I6" s="1224"/>
      <c r="J6" s="1224"/>
      <c r="K6" s="1224"/>
      <c r="L6" s="1224"/>
      <c r="M6" s="1224"/>
      <c r="N6" s="1224"/>
    </row>
    <row r="7" spans="1:14" ht="25.95" customHeight="1">
      <c r="A7" s="1192"/>
      <c r="B7" s="1213"/>
      <c r="C7" s="1213"/>
      <c r="D7" s="1213"/>
      <c r="E7" s="1213"/>
      <c r="F7" s="1213"/>
      <c r="G7" s="1213"/>
      <c r="H7" s="1224"/>
      <c r="I7" s="1224"/>
      <c r="J7" s="1224"/>
      <c r="K7" s="1224"/>
      <c r="L7" s="1224"/>
      <c r="M7" s="1224"/>
      <c r="N7" s="1224"/>
    </row>
    <row r="8" spans="1:14" ht="21" customHeight="1">
      <c r="A8" s="1192"/>
      <c r="B8" s="1213"/>
      <c r="C8" s="1213"/>
      <c r="D8" s="1213"/>
      <c r="E8" s="1213"/>
      <c r="F8" s="1213"/>
      <c r="G8" s="1213"/>
      <c r="H8" s="1224"/>
      <c r="I8" s="1224"/>
      <c r="J8" s="1224"/>
      <c r="K8" s="1224"/>
      <c r="L8" s="1224"/>
      <c r="M8" s="1224"/>
      <c r="N8" s="1224"/>
    </row>
    <row r="9" spans="1:14" ht="20.399999999999999" customHeight="1">
      <c r="A9" s="1192">
        <v>3</v>
      </c>
      <c r="B9" s="1213" t="s">
        <v>72</v>
      </c>
      <c r="C9" s="1213"/>
      <c r="D9" s="1213"/>
      <c r="E9" s="1213"/>
      <c r="F9" s="1213"/>
      <c r="G9" s="1213"/>
      <c r="H9" s="1214" t="s">
        <v>88</v>
      </c>
      <c r="I9" s="1213"/>
      <c r="J9" s="1213"/>
      <c r="K9" s="1213"/>
      <c r="L9" s="1213"/>
      <c r="M9" s="1213"/>
      <c r="N9" s="1213"/>
    </row>
    <row r="10" spans="1:14" ht="19.95" customHeight="1">
      <c r="A10" s="1192"/>
      <c r="B10" s="1213"/>
      <c r="C10" s="1213"/>
      <c r="D10" s="1213"/>
      <c r="E10" s="1213"/>
      <c r="F10" s="1213"/>
      <c r="G10" s="1213"/>
      <c r="H10" s="1213"/>
      <c r="I10" s="1213"/>
      <c r="J10" s="1213"/>
      <c r="K10" s="1213"/>
      <c r="L10" s="1213"/>
      <c r="M10" s="1213"/>
      <c r="N10" s="1213"/>
    </row>
    <row r="11" spans="1:14" ht="9.6" customHeight="1">
      <c r="A11" s="1192"/>
      <c r="B11" s="1213"/>
      <c r="C11" s="1213"/>
      <c r="D11" s="1213"/>
      <c r="E11" s="1213"/>
      <c r="F11" s="1213"/>
      <c r="G11" s="1213"/>
      <c r="H11" s="1213"/>
      <c r="I11" s="1213"/>
      <c r="J11" s="1213"/>
      <c r="K11" s="1213"/>
      <c r="L11" s="1213"/>
      <c r="M11" s="1213"/>
      <c r="N11" s="1213"/>
    </row>
    <row r="12" spans="1:14" ht="19.2" customHeight="1">
      <c r="A12" s="1192"/>
      <c r="B12" s="1213"/>
      <c r="C12" s="1213"/>
      <c r="D12" s="1213"/>
      <c r="E12" s="1213"/>
      <c r="F12" s="1213"/>
      <c r="G12" s="1213"/>
      <c r="H12" s="1213"/>
      <c r="I12" s="1213"/>
      <c r="J12" s="1213"/>
      <c r="K12" s="1213"/>
      <c r="L12" s="1213"/>
      <c r="M12" s="1213"/>
      <c r="N12" s="1213"/>
    </row>
    <row r="13" spans="1:14" ht="7.2" customHeight="1">
      <c r="A13" s="1192"/>
      <c r="B13" s="1213"/>
      <c r="C13" s="1213"/>
      <c r="D13" s="1213"/>
      <c r="E13" s="1213"/>
      <c r="F13" s="1213"/>
      <c r="G13" s="1213"/>
      <c r="H13" s="1213"/>
      <c r="I13" s="1213"/>
      <c r="J13" s="1213"/>
      <c r="K13" s="1213"/>
      <c r="L13" s="1213"/>
      <c r="M13" s="1213"/>
      <c r="N13" s="1213"/>
    </row>
    <row r="14" spans="1:14" ht="29.4" customHeight="1">
      <c r="A14" s="48">
        <v>4</v>
      </c>
      <c r="B14" s="1215" t="s">
        <v>89</v>
      </c>
      <c r="C14" s="1216"/>
      <c r="D14" s="1216"/>
      <c r="E14" s="1216"/>
      <c r="F14" s="1216"/>
      <c r="G14" s="1217"/>
      <c r="H14" s="1218" t="s">
        <v>257</v>
      </c>
      <c r="I14" s="1216"/>
      <c r="J14" s="1216"/>
      <c r="K14" s="1216"/>
      <c r="L14" s="1216"/>
      <c r="M14" s="1216"/>
      <c r="N14" s="1217"/>
    </row>
    <row r="15" spans="1:14">
      <c r="A15" s="1192">
        <v>5</v>
      </c>
      <c r="B15" s="1213" t="s">
        <v>73</v>
      </c>
      <c r="C15" s="1213"/>
      <c r="D15" s="1213"/>
      <c r="E15" s="1213"/>
      <c r="F15" s="1213"/>
      <c r="G15" s="1213"/>
      <c r="H15" s="1214" t="s">
        <v>258</v>
      </c>
      <c r="I15" s="1213"/>
      <c r="J15" s="1213"/>
      <c r="K15" s="1213"/>
      <c r="L15" s="1213"/>
      <c r="M15" s="1213"/>
      <c r="N15" s="1213"/>
    </row>
    <row r="16" spans="1:14" ht="10.95" customHeight="1">
      <c r="A16" s="1192"/>
      <c r="B16" s="1213"/>
      <c r="C16" s="1213"/>
      <c r="D16" s="1213"/>
      <c r="E16" s="1213"/>
      <c r="F16" s="1213"/>
      <c r="G16" s="1213"/>
      <c r="H16" s="1213"/>
      <c r="I16" s="1213"/>
      <c r="J16" s="1213"/>
      <c r="K16" s="1213"/>
      <c r="L16" s="1213"/>
      <c r="M16" s="1213"/>
      <c r="N16" s="1213"/>
    </row>
    <row r="17" spans="1:14">
      <c r="A17" s="1192"/>
      <c r="B17" s="1213"/>
      <c r="C17" s="1213"/>
      <c r="D17" s="1213"/>
      <c r="E17" s="1213"/>
      <c r="F17" s="1213"/>
      <c r="G17" s="1213"/>
      <c r="H17" s="1213"/>
      <c r="I17" s="1213"/>
      <c r="J17" s="1213"/>
      <c r="K17" s="1213"/>
      <c r="L17" s="1213"/>
      <c r="M17" s="1213"/>
      <c r="N17" s="1213"/>
    </row>
    <row r="18" spans="1:14" ht="8.4" customHeight="1">
      <c r="A18" s="1192"/>
      <c r="B18" s="1213"/>
      <c r="C18" s="1213"/>
      <c r="D18" s="1213"/>
      <c r="E18" s="1213"/>
      <c r="F18" s="1213"/>
      <c r="G18" s="1213"/>
      <c r="H18" s="1213"/>
      <c r="I18" s="1213"/>
      <c r="J18" s="1213"/>
      <c r="K18" s="1213"/>
      <c r="L18" s="1213"/>
      <c r="M18" s="1213"/>
      <c r="N18" s="1213"/>
    </row>
    <row r="19" spans="1:14">
      <c r="A19" s="1192">
        <v>6</v>
      </c>
      <c r="B19" s="1213" t="s">
        <v>74</v>
      </c>
      <c r="C19" s="1213"/>
      <c r="D19" s="1213"/>
      <c r="E19" s="1213"/>
      <c r="F19" s="1213"/>
      <c r="G19" s="1213"/>
      <c r="H19" s="1214" t="s">
        <v>90</v>
      </c>
      <c r="I19" s="1213"/>
      <c r="J19" s="1213"/>
      <c r="K19" s="1213"/>
      <c r="L19" s="1213"/>
      <c r="M19" s="1213"/>
      <c r="N19" s="1213"/>
    </row>
    <row r="20" spans="1:14" ht="39.6" customHeight="1">
      <c r="A20" s="1192"/>
      <c r="B20" s="1213"/>
      <c r="C20" s="1213"/>
      <c r="D20" s="1213"/>
      <c r="E20" s="1213"/>
      <c r="F20" s="1213"/>
      <c r="G20" s="1213"/>
      <c r="H20" s="1213"/>
      <c r="I20" s="1213"/>
      <c r="J20" s="1213"/>
      <c r="K20" s="1213"/>
      <c r="L20" s="1213"/>
      <c r="M20" s="1213"/>
      <c r="N20" s="1213"/>
    </row>
    <row r="21" spans="1:14" ht="8.4" customHeight="1">
      <c r="A21" s="1192"/>
      <c r="B21" s="1213"/>
      <c r="C21" s="1213"/>
      <c r="D21" s="1213"/>
      <c r="E21" s="1213"/>
      <c r="F21" s="1213"/>
      <c r="G21" s="1213"/>
      <c r="H21" s="1213"/>
      <c r="I21" s="1213"/>
      <c r="J21" s="1213"/>
      <c r="K21" s="1213"/>
      <c r="L21" s="1213"/>
      <c r="M21" s="1213"/>
      <c r="N21" s="1213"/>
    </row>
    <row r="22" spans="1:14" ht="12.6" customHeight="1">
      <c r="A22" s="1192"/>
      <c r="B22" s="1213"/>
      <c r="C22" s="1213"/>
      <c r="D22" s="1213"/>
      <c r="E22" s="1213"/>
      <c r="F22" s="1213"/>
      <c r="G22" s="1213"/>
      <c r="H22" s="1213"/>
      <c r="I22" s="1213"/>
      <c r="J22" s="1213"/>
      <c r="K22" s="1213"/>
      <c r="L22" s="1213"/>
      <c r="M22" s="1213"/>
      <c r="N22" s="1213"/>
    </row>
    <row r="23" spans="1:14" ht="15" customHeight="1">
      <c r="A23" s="1192"/>
      <c r="B23" s="1213"/>
      <c r="C23" s="1213"/>
      <c r="D23" s="1213"/>
      <c r="E23" s="1213"/>
      <c r="F23" s="1213"/>
      <c r="G23" s="1213"/>
      <c r="H23" s="1213"/>
      <c r="I23" s="1213"/>
      <c r="J23" s="1213"/>
      <c r="K23" s="1213"/>
      <c r="L23" s="1213"/>
      <c r="M23" s="1213"/>
      <c r="N23" s="1213"/>
    </row>
    <row r="24" spans="1:14" ht="38.4" customHeight="1">
      <c r="A24" s="1192">
        <v>7</v>
      </c>
      <c r="B24" s="1193" t="s">
        <v>75</v>
      </c>
      <c r="C24" s="1193"/>
      <c r="D24" s="1193"/>
      <c r="E24" s="1193"/>
      <c r="F24" s="1193"/>
      <c r="G24" s="1193"/>
      <c r="H24" s="1194" t="s">
        <v>259</v>
      </c>
      <c r="I24" s="1193"/>
      <c r="J24" s="1193"/>
      <c r="K24" s="1193"/>
      <c r="L24" s="1193"/>
      <c r="M24" s="1193"/>
      <c r="N24" s="1193"/>
    </row>
    <row r="25" spans="1:14" ht="38.4" customHeight="1">
      <c r="A25" s="1192"/>
      <c r="B25" s="1193"/>
      <c r="C25" s="1193"/>
      <c r="D25" s="1193"/>
      <c r="E25" s="1193"/>
      <c r="F25" s="1193"/>
      <c r="G25" s="1193"/>
      <c r="H25" s="1193"/>
      <c r="I25" s="1193"/>
      <c r="J25" s="1193"/>
      <c r="K25" s="1193"/>
      <c r="L25" s="1193"/>
      <c r="M25" s="1193"/>
      <c r="N25" s="1193"/>
    </row>
    <row r="26" spans="1:14" ht="38.4" customHeight="1">
      <c r="A26" s="1192"/>
      <c r="B26" s="1193"/>
      <c r="C26" s="1193"/>
      <c r="D26" s="1193"/>
      <c r="E26" s="1193"/>
      <c r="F26" s="1193"/>
      <c r="G26" s="1193"/>
      <c r="H26" s="1193"/>
      <c r="I26" s="1193"/>
      <c r="J26" s="1193"/>
      <c r="K26" s="1193"/>
      <c r="L26" s="1193"/>
      <c r="M26" s="1193"/>
      <c r="N26" s="1193"/>
    </row>
    <row r="27" spans="1:14" ht="25.95" customHeight="1">
      <c r="A27" s="1192"/>
      <c r="B27" s="1193"/>
      <c r="C27" s="1193"/>
      <c r="D27" s="1193"/>
      <c r="E27" s="1193"/>
      <c r="F27" s="1193"/>
      <c r="G27" s="1193"/>
      <c r="H27" s="1193"/>
      <c r="I27" s="1193"/>
      <c r="J27" s="1193"/>
      <c r="K27" s="1193"/>
      <c r="L27" s="1193"/>
      <c r="M27" s="1193"/>
      <c r="N27" s="1193"/>
    </row>
    <row r="28" spans="1:14" ht="39" customHeight="1">
      <c r="A28" s="1192"/>
      <c r="B28" s="1193"/>
      <c r="C28" s="1193"/>
      <c r="D28" s="1193"/>
      <c r="E28" s="1193"/>
      <c r="F28" s="1193"/>
      <c r="G28" s="1193"/>
      <c r="H28" s="1193"/>
      <c r="I28" s="1193"/>
      <c r="J28" s="1193"/>
      <c r="K28" s="1193"/>
      <c r="L28" s="1193"/>
      <c r="M28" s="1193"/>
      <c r="N28" s="1193"/>
    </row>
    <row r="29" spans="1:14">
      <c r="A29" s="1192">
        <v>8</v>
      </c>
      <c r="B29" s="1194" t="s">
        <v>76</v>
      </c>
      <c r="C29" s="1194"/>
      <c r="D29" s="1194"/>
      <c r="E29" s="1194"/>
      <c r="F29" s="1194"/>
      <c r="G29" s="1194"/>
      <c r="H29" s="1194" t="s">
        <v>91</v>
      </c>
      <c r="I29" s="1193"/>
      <c r="J29" s="1193"/>
      <c r="K29" s="1193"/>
      <c r="L29" s="1193"/>
      <c r="M29" s="1193"/>
      <c r="N29" s="1193"/>
    </row>
    <row r="30" spans="1:14" ht="20.399999999999999" customHeight="1">
      <c r="A30" s="1192"/>
      <c r="B30" s="1194"/>
      <c r="C30" s="1194"/>
      <c r="D30" s="1194"/>
      <c r="E30" s="1194"/>
      <c r="F30" s="1194"/>
      <c r="G30" s="1194"/>
      <c r="H30" s="1193"/>
      <c r="I30" s="1193"/>
      <c r="J30" s="1193"/>
      <c r="K30" s="1193"/>
      <c r="L30" s="1193"/>
      <c r="M30" s="1193"/>
      <c r="N30" s="1193"/>
    </row>
    <row r="31" spans="1:14" ht="20.399999999999999" customHeight="1">
      <c r="A31" s="1192"/>
      <c r="B31" s="1194"/>
      <c r="C31" s="1194"/>
      <c r="D31" s="1194"/>
      <c r="E31" s="1194"/>
      <c r="F31" s="1194"/>
      <c r="G31" s="1194"/>
      <c r="H31" s="1193"/>
      <c r="I31" s="1193"/>
      <c r="J31" s="1193"/>
      <c r="K31" s="1193"/>
      <c r="L31" s="1193"/>
      <c r="M31" s="1193"/>
      <c r="N31" s="1193"/>
    </row>
    <row r="32" spans="1:14" ht="31.95" customHeight="1">
      <c r="A32" s="1192"/>
      <c r="B32" s="1194"/>
      <c r="C32" s="1194"/>
      <c r="D32" s="1194"/>
      <c r="E32" s="1194"/>
      <c r="F32" s="1194"/>
      <c r="G32" s="1194"/>
      <c r="H32" s="1193"/>
      <c r="I32" s="1193"/>
      <c r="J32" s="1193"/>
      <c r="K32" s="1193"/>
      <c r="L32" s="1193"/>
      <c r="M32" s="1193"/>
      <c r="N32" s="1193"/>
    </row>
    <row r="33" spans="1:14" ht="5.4" customHeight="1">
      <c r="A33" s="1192"/>
      <c r="B33" s="1194"/>
      <c r="C33" s="1194"/>
      <c r="D33" s="1194"/>
      <c r="E33" s="1194"/>
      <c r="F33" s="1194"/>
      <c r="G33" s="1194"/>
      <c r="H33" s="1193"/>
      <c r="I33" s="1193"/>
      <c r="J33" s="1193"/>
      <c r="K33" s="1193"/>
      <c r="L33" s="1193"/>
      <c r="M33" s="1193"/>
      <c r="N33" s="1193"/>
    </row>
    <row r="34" spans="1:14">
      <c r="A34" s="1192">
        <v>9</v>
      </c>
      <c r="B34" s="1193" t="s">
        <v>260</v>
      </c>
      <c r="C34" s="1193"/>
      <c r="D34" s="1193"/>
      <c r="E34" s="1193"/>
      <c r="F34" s="1193"/>
      <c r="G34" s="1193"/>
      <c r="H34" s="1194" t="s">
        <v>92</v>
      </c>
      <c r="I34" s="1193"/>
      <c r="J34" s="1193"/>
      <c r="K34" s="1193"/>
      <c r="L34" s="1193"/>
      <c r="M34" s="1193"/>
      <c r="N34" s="1193"/>
    </row>
    <row r="35" spans="1:14" ht="4.95" customHeight="1">
      <c r="A35" s="1192"/>
      <c r="B35" s="1193"/>
      <c r="C35" s="1193"/>
      <c r="D35" s="1193"/>
      <c r="E35" s="1193"/>
      <c r="F35" s="1193"/>
      <c r="G35" s="1193"/>
      <c r="H35" s="1193"/>
      <c r="I35" s="1193"/>
      <c r="J35" s="1193"/>
      <c r="K35" s="1193"/>
      <c r="L35" s="1193"/>
      <c r="M35" s="1193"/>
      <c r="N35" s="1193"/>
    </row>
    <row r="36" spans="1:14" ht="10.199999999999999" customHeight="1">
      <c r="A36" s="1192"/>
      <c r="B36" s="1193"/>
      <c r="C36" s="1193"/>
      <c r="D36" s="1193"/>
      <c r="E36" s="1193"/>
      <c r="F36" s="1193"/>
      <c r="G36" s="1193"/>
      <c r="H36" s="1193"/>
      <c r="I36" s="1193"/>
      <c r="J36" s="1193"/>
      <c r="K36" s="1193"/>
      <c r="L36" s="1193"/>
      <c r="M36" s="1193"/>
      <c r="N36" s="1193"/>
    </row>
    <row r="37" spans="1:14" ht="12" customHeight="1">
      <c r="A37" s="1192"/>
      <c r="B37" s="1193"/>
      <c r="C37" s="1193"/>
      <c r="D37" s="1193"/>
      <c r="E37" s="1193"/>
      <c r="F37" s="1193"/>
      <c r="G37" s="1193"/>
      <c r="H37" s="1193"/>
      <c r="I37" s="1193"/>
      <c r="J37" s="1193"/>
      <c r="K37" s="1193"/>
      <c r="L37" s="1193"/>
      <c r="M37" s="1193"/>
      <c r="N37" s="1193"/>
    </row>
    <row r="38" spans="1:14" ht="7.2" customHeight="1">
      <c r="A38" s="1192"/>
      <c r="B38" s="1193"/>
      <c r="C38" s="1193"/>
      <c r="D38" s="1193"/>
      <c r="E38" s="1193"/>
      <c r="F38" s="1193"/>
      <c r="G38" s="1193"/>
      <c r="H38" s="1193"/>
      <c r="I38" s="1193"/>
      <c r="J38" s="1193"/>
      <c r="K38" s="1193"/>
      <c r="L38" s="1193"/>
      <c r="M38" s="1193"/>
      <c r="N38" s="1193"/>
    </row>
    <row r="39" spans="1:14" ht="95.4" customHeight="1">
      <c r="A39" s="1195" t="s">
        <v>69</v>
      </c>
      <c r="B39" s="1196" t="s">
        <v>77</v>
      </c>
      <c r="C39" s="1197"/>
      <c r="D39" s="1197"/>
      <c r="E39" s="1197"/>
      <c r="F39" s="1197"/>
      <c r="G39" s="1197"/>
      <c r="H39" s="1197"/>
      <c r="I39" s="1197"/>
      <c r="J39" s="1197"/>
      <c r="K39" s="1197"/>
      <c r="L39" s="1197"/>
      <c r="M39" s="1197"/>
      <c r="N39" s="1197"/>
    </row>
    <row r="40" spans="1:14" ht="14.4" customHeight="1">
      <c r="A40" s="1195"/>
      <c r="B40" s="1198" t="s">
        <v>261</v>
      </c>
      <c r="C40" s="1199"/>
      <c r="D40" s="1199"/>
      <c r="E40" s="1199"/>
      <c r="F40" s="1199"/>
      <c r="G40" s="1199"/>
      <c r="H40" s="1199"/>
      <c r="I40" s="1199"/>
      <c r="J40" s="1199"/>
      <c r="K40" s="1199"/>
      <c r="L40" s="1199"/>
      <c r="M40" s="1199"/>
      <c r="N40" s="1200"/>
    </row>
    <row r="41" spans="1:14">
      <c r="A41" s="1195"/>
      <c r="B41" s="1201"/>
      <c r="C41" s="1202"/>
      <c r="D41" s="1202"/>
      <c r="E41" s="1202"/>
      <c r="F41" s="1202"/>
      <c r="G41" s="1202"/>
      <c r="H41" s="1202"/>
      <c r="I41" s="1202"/>
      <c r="J41" s="1202"/>
      <c r="K41" s="1202"/>
      <c r="L41" s="1202"/>
      <c r="M41" s="1202"/>
      <c r="N41" s="1203"/>
    </row>
    <row r="42" spans="1:14" ht="23.4" customHeight="1">
      <c r="A42" s="1195"/>
      <c r="B42" s="1204"/>
      <c r="C42" s="1205"/>
      <c r="D42" s="1205"/>
      <c r="E42" s="1205"/>
      <c r="F42" s="1205"/>
      <c r="G42" s="1205"/>
      <c r="H42" s="1205"/>
      <c r="I42" s="1205"/>
      <c r="J42" s="1205"/>
      <c r="K42" s="1205"/>
      <c r="L42" s="1205"/>
      <c r="M42" s="1205"/>
      <c r="N42" s="1206"/>
    </row>
    <row r="43" spans="1:14">
      <c r="A43" s="1195"/>
      <c r="B43" s="1201" t="s">
        <v>93</v>
      </c>
      <c r="C43" s="1207"/>
      <c r="D43" s="1207"/>
      <c r="E43" s="1207"/>
      <c r="F43" s="1207"/>
      <c r="G43" s="1207"/>
      <c r="H43" s="1207"/>
      <c r="I43" s="1207"/>
      <c r="J43" s="1207"/>
      <c r="K43" s="1207"/>
      <c r="L43" s="1207"/>
      <c r="M43" s="1207"/>
      <c r="N43" s="1208"/>
    </row>
    <row r="44" spans="1:14" ht="21" customHeight="1">
      <c r="A44" s="1195"/>
      <c r="B44" s="1209"/>
      <c r="C44" s="1207"/>
      <c r="D44" s="1207"/>
      <c r="E44" s="1207"/>
      <c r="F44" s="1207"/>
      <c r="G44" s="1207"/>
      <c r="H44" s="1207"/>
      <c r="I44" s="1207"/>
      <c r="J44" s="1207"/>
      <c r="K44" s="1207"/>
      <c r="L44" s="1207"/>
      <c r="M44" s="1207"/>
      <c r="N44" s="1208"/>
    </row>
    <row r="45" spans="1:14" ht="18" customHeight="1">
      <c r="A45" s="1195"/>
      <c r="B45" s="1210"/>
      <c r="C45" s="1211"/>
      <c r="D45" s="1211"/>
      <c r="E45" s="1211"/>
      <c r="F45" s="1211"/>
      <c r="G45" s="1211"/>
      <c r="H45" s="1211"/>
      <c r="I45" s="1211"/>
      <c r="J45" s="1211"/>
      <c r="K45" s="1211"/>
      <c r="L45" s="1211"/>
      <c r="M45" s="1211"/>
      <c r="N45" s="1212"/>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例　①収支予算書　基盤強化推進費</vt:lpstr>
      <vt:lpstr>例　②収支報告書</vt:lpstr>
      <vt:lpstr>例　③支出明細書</vt:lpstr>
      <vt:lpstr>例　④活動報告書</vt:lpstr>
      <vt:lpstr>支出明細集計_リスト</vt:lpstr>
      <vt:lpstr>例　①収支予算書　基盤強化推進費（左側A4縦印刷用）</vt:lpstr>
      <vt:lpstr>(別紙1) 2025年度対象経費基準【基盤強化推進費・事業】</vt:lpstr>
      <vt:lpstr>【JBA】証拠書類（注意点）</vt:lpstr>
      <vt:lpstr>'(別紙1) 2025年度対象経費基準【基盤強化推進費・事業】'!Print_Area</vt:lpstr>
      <vt:lpstr>'例　①収支予算書　基盤強化推進費'!Print_Area</vt:lpstr>
      <vt:lpstr>'例　①収支予算書　基盤強化推進費（左側A4縦印刷用）'!Print_Area</vt:lpstr>
      <vt:lpstr>'例　②収支報告書'!Print_Area</vt:lpstr>
      <vt:lpstr>'例　③支出明細書'!Print_Area</vt:lpstr>
      <vt:lpstr>'例　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2024-11-29T05:10:17Z</cp:lastPrinted>
  <dcterms:created xsi:type="dcterms:W3CDTF">2017-03-22T11:28:31Z</dcterms:created>
  <dcterms:modified xsi:type="dcterms:W3CDTF">2024-12-13T08:04:30Z</dcterms:modified>
</cp:coreProperties>
</file>