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ba\④財務\2025(R07)年度予算・報告\2025_様式（予算書）\HBA\HP用\"/>
    </mc:Choice>
  </mc:AlternateContent>
  <xr:revisionPtr revIDLastSave="0" documentId="13_ncr:1_{2C051AB0-84D2-4D26-98B1-98A3C8204BF9}" xr6:coauthVersionLast="47" xr6:coauthVersionMax="47" xr10:uidLastSave="{00000000-0000-0000-0000-000000000000}"/>
  <bookViews>
    <workbookView xWindow="4380" yWindow="792" windowWidth="17796" windowHeight="11172" tabRatio="785" xr2:uid="{A5EBA587-DBED-49AC-A028-58BD5C68B118}"/>
  </bookViews>
  <sheets>
    <sheet name="例　①収支予算書　事業" sheetId="17" r:id="rId1"/>
    <sheet name="例　②収支報告書" sheetId="1" r:id="rId2"/>
    <sheet name="例　③支出明細書" sheetId="2" r:id="rId3"/>
    <sheet name="例　④活動報告書" sheetId="6" r:id="rId4"/>
    <sheet name="支出明細集計_リスト" sheetId="12" state="hidden" r:id="rId5"/>
    <sheet name="例　①収支予算書　事業（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'例　①収支予算書　事業'!$A$5:$AD$19</definedName>
    <definedName name="_xlnm._FilterDatabase" localSheetId="5" hidden="1">'例　①収支予算書　事業（A4縦2頁印刷用）'!$A$5:$AD$19</definedName>
    <definedName name="_xlnm.Print_Area" localSheetId="6">'(別紙1) 2025年度対象経費基準【基盤強化推進費・事業】'!$A$1:$AW$7</definedName>
    <definedName name="_xlnm.Print_Area" localSheetId="0">'例　①収支予算書　事業'!$A$1:$BD$74</definedName>
    <definedName name="_xlnm.Print_Area" localSheetId="5">'例　①収支予算書　事業（A4縦2頁印刷用）'!$A$1:$BD$74</definedName>
    <definedName name="_xlnm.Print_Area" localSheetId="1">'例　②収支報告書'!$A$1:$AD$50</definedName>
    <definedName name="_xlnm.Print_Area" localSheetId="2">'例　③支出明細書'!$A$1:$H$81</definedName>
    <definedName name="_xlnm.Print_Area" localSheetId="3">'例　④活動報告書'!$A$1:$V$78</definedName>
    <definedName name="Z_C3470CC4_D0F0_4B7F_8446_B235CFA777F2_.wvu.Cols" localSheetId="2" hidden="1">支出明細集計_リスト!$G:$G</definedName>
    <definedName name="Z_C3470CC4_D0F0_4B7F_8446_B235CFA777F2_.wvu.PrintArea" localSheetId="1" hidden="1">'例　②収支報告書'!$A$1:$AD$52</definedName>
    <definedName name="Z_C3470CC4_D0F0_4B7F_8446_B235CFA777F2_.wvu.PrintArea" localSheetId="2" hidden="1">'例　③支出明細書'!$A$3:$J$81</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71" i="21" l="1"/>
  <c r="AS71" i="21"/>
  <c r="AS70" i="21"/>
  <c r="I79" i="2"/>
  <c r="J79" i="2"/>
  <c r="I63" i="2"/>
  <c r="I64" i="2"/>
  <c r="I65" i="2"/>
  <c r="I66" i="2"/>
  <c r="I67" i="2"/>
  <c r="I68" i="2"/>
  <c r="I69" i="2"/>
  <c r="I70" i="2"/>
  <c r="I71" i="2"/>
  <c r="I72" i="2"/>
  <c r="I73" i="2"/>
  <c r="I74" i="2"/>
  <c r="I75" i="2"/>
  <c r="I76" i="2"/>
  <c r="I77" i="2"/>
  <c r="I78"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H80" i="2" l="1"/>
  <c r="AZ58" i="21" l="1"/>
  <c r="BA58" i="21"/>
  <c r="BB58" i="21"/>
  <c r="AZ59" i="21"/>
  <c r="BA59" i="21"/>
  <c r="BB59" i="21"/>
  <c r="AZ60" i="21"/>
  <c r="BA60" i="21"/>
  <c r="BB60" i="21"/>
  <c r="AZ61" i="21"/>
  <c r="BA61" i="21"/>
  <c r="BB61" i="21"/>
  <c r="AZ62" i="21"/>
  <c r="BA62" i="21"/>
  <c r="BB62" i="21"/>
  <c r="AZ63" i="21"/>
  <c r="BA63" i="21"/>
  <c r="BB63" i="21"/>
  <c r="AY59" i="21"/>
  <c r="AY60" i="21"/>
  <c r="AY61" i="21"/>
  <c r="AY62" i="21"/>
  <c r="AY63" i="21"/>
  <c r="AY58" i="21"/>
  <c r="AU58" i="21"/>
  <c r="AW60" i="21"/>
  <c r="AW61" i="21"/>
  <c r="AW62" i="21"/>
  <c r="AW63" i="21"/>
  <c r="AW59" i="21"/>
  <c r="AV60"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V51" i="21"/>
  <c r="AY50" i="21"/>
  <c r="AZ50" i="21"/>
  <c r="BA50" i="21"/>
  <c r="BB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X50" i="21"/>
  <c r="AV50" i="21"/>
  <c r="AU50" i="21"/>
  <c r="AU51" i="21"/>
  <c r="AU52" i="21"/>
  <c r="AV52" i="21"/>
  <c r="AU53" i="21"/>
  <c r="AV53" i="21"/>
  <c r="AU54" i="21"/>
  <c r="AV54" i="21"/>
  <c r="AU55" i="21"/>
  <c r="AV55" i="21"/>
  <c r="U47" i="17"/>
  <c r="U45" i="17"/>
  <c r="AH63" i="17"/>
  <c r="AH62" i="17"/>
  <c r="AH61" i="17"/>
  <c r="AH60" i="17"/>
  <c r="AH59" i="17"/>
  <c r="AL55" i="17"/>
  <c r="AL54" i="17"/>
  <c r="AL53" i="17"/>
  <c r="AL52" i="17"/>
  <c r="AL51" i="17"/>
  <c r="AW55" i="17"/>
  <c r="AW55" i="21" s="1"/>
  <c r="AW54" i="17"/>
  <c r="Y48" i="17" s="1"/>
  <c r="AW53" i="17"/>
  <c r="Y47" i="17" s="1"/>
  <c r="AW52" i="17"/>
  <c r="Y46" i="17" s="1"/>
  <c r="AW51" i="17"/>
  <c r="Y45" i="17" s="1"/>
  <c r="AV63" i="17"/>
  <c r="AV63" i="21" s="1"/>
  <c r="AV62" i="17"/>
  <c r="AV62" i="21" s="1"/>
  <c r="AV61" i="17"/>
  <c r="AV61" i="21" s="1"/>
  <c r="AV60" i="17"/>
  <c r="U46" i="17" s="1"/>
  <c r="AV59" i="17"/>
  <c r="AV59" i="21" s="1"/>
  <c r="AX63" i="17"/>
  <c r="W49" i="17" s="1"/>
  <c r="AX62" i="17"/>
  <c r="W48" i="17" s="1"/>
  <c r="AX61" i="17"/>
  <c r="W47" i="17" s="1"/>
  <c r="AX60" i="17"/>
  <c r="W46" i="17" s="1"/>
  <c r="AX59" i="17"/>
  <c r="W45" i="17" s="1"/>
  <c r="AX59" i="21" l="1"/>
  <c r="AX60" i="21"/>
  <c r="AX61" i="21"/>
  <c r="AX62" i="21"/>
  <c r="AX63" i="21"/>
  <c r="U49" i="17"/>
  <c r="U48" i="17"/>
  <c r="AW53" i="21"/>
  <c r="AW52" i="21"/>
  <c r="Y49" i="17"/>
  <c r="AW54" i="21"/>
  <c r="AW51" i="21"/>
  <c r="AV64" i="21"/>
  <c r="AW56" i="17"/>
  <c r="AV64" i="17"/>
  <c r="AX64" i="17"/>
  <c r="AW56" i="21" l="1"/>
  <c r="AX64" i="21"/>
  <c r="AF41" i="21" l="1"/>
  <c r="AF42" i="21"/>
  <c r="AF43" i="21"/>
  <c r="AF44" i="21"/>
  <c r="AF45" i="21"/>
  <c r="AI41" i="21"/>
  <c r="AI42" i="21"/>
  <c r="AI43" i="21"/>
  <c r="AI44" i="21"/>
  <c r="AI45" i="21"/>
  <c r="AJ41" i="21"/>
  <c r="AJ42" i="21"/>
  <c r="AJ43" i="21"/>
  <c r="AJ44" i="21"/>
  <c r="AJ45" i="21"/>
  <c r="AK41" i="21"/>
  <c r="AF19" i="21"/>
  <c r="C17" i="21"/>
  <c r="L3" i="17"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T50" i="21"/>
  <c r="AI52" i="21"/>
  <c r="AJ52" i="21"/>
  <c r="AK52" i="21"/>
  <c r="AM52" i="21"/>
  <c r="AN52" i="21"/>
  <c r="AO52" i="21"/>
  <c r="AP52" i="21"/>
  <c r="AQ52" i="21"/>
  <c r="AR52" i="21"/>
  <c r="AS52" i="21"/>
  <c r="AT52" i="21"/>
  <c r="AI53" i="21"/>
  <c r="AJ53" i="21"/>
  <c r="AK53" i="21"/>
  <c r="AM53" i="21"/>
  <c r="AN53" i="21"/>
  <c r="AO53" i="21"/>
  <c r="AP53" i="21"/>
  <c r="AQ53" i="21"/>
  <c r="AR53" i="21"/>
  <c r="AS53" i="21"/>
  <c r="AT53" i="21"/>
  <c r="AI54" i="21"/>
  <c r="AJ54" i="21"/>
  <c r="AK54" i="21"/>
  <c r="AM54" i="21"/>
  <c r="AN54" i="21"/>
  <c r="AO54" i="21"/>
  <c r="AP54" i="21"/>
  <c r="AQ54" i="21"/>
  <c r="AR54" i="21"/>
  <c r="AS54" i="21"/>
  <c r="AT54" i="21"/>
  <c r="AI55" i="21"/>
  <c r="AJ55" i="21"/>
  <c r="AK55" i="21"/>
  <c r="AM55" i="21"/>
  <c r="AN55" i="21"/>
  <c r="AO55" i="21"/>
  <c r="AP55" i="21"/>
  <c r="AQ55" i="21"/>
  <c r="AR55" i="21"/>
  <c r="AS55" i="21"/>
  <c r="AT55" i="21"/>
  <c r="AN51" i="21"/>
  <c r="AO51" i="21"/>
  <c r="AP51" i="21"/>
  <c r="AQ51" i="21"/>
  <c r="AR51" i="21"/>
  <c r="AS51" i="21"/>
  <c r="AT51" i="21"/>
  <c r="AM51" i="21"/>
  <c r="AK51" i="21"/>
  <c r="AJ51" i="21"/>
  <c r="AI51" i="21"/>
  <c r="AF52" i="21"/>
  <c r="AF69" i="21" s="1"/>
  <c r="AF53" i="21"/>
  <c r="AF70" i="21" s="1"/>
  <c r="AF54" i="21"/>
  <c r="AF71" i="21" s="1"/>
  <c r="AF55" i="21"/>
  <c r="AF72" i="21" s="1"/>
  <c r="AF51" i="21"/>
  <c r="AF59" i="21" s="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K42" i="21"/>
  <c r="AL42" i="21"/>
  <c r="AK43" i="21"/>
  <c r="AL43" i="21"/>
  <c r="AK44" i="21"/>
  <c r="AL44" i="21"/>
  <c r="AK45" i="21"/>
  <c r="AL45" i="21"/>
  <c r="AN41" i="21"/>
  <c r="AL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8" i="21"/>
  <c r="C19" i="21"/>
  <c r="S15" i="21"/>
  <c r="P15" i="21"/>
  <c r="N15" i="21"/>
  <c r="L15" i="21"/>
  <c r="H15" i="21"/>
  <c r="F15" i="21"/>
  <c r="D15" i="21"/>
  <c r="D11" i="21"/>
  <c r="J11" i="21"/>
  <c r="D8" i="21"/>
  <c r="L3" i="21" s="1"/>
  <c r="V6" i="21"/>
  <c r="V7" i="21"/>
  <c r="V8"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J7" i="2"/>
  <c r="V8" i="2" s="1"/>
  <c r="I8" i="2"/>
  <c r="J8" i="2"/>
  <c r="T8" i="2"/>
  <c r="I9" i="2"/>
  <c r="U12" i="2" s="1"/>
  <c r="J9" i="2"/>
  <c r="V12" i="2" s="1"/>
  <c r="I10" i="2"/>
  <c r="J10" i="2"/>
  <c r="T10" i="2"/>
  <c r="I11" i="2"/>
  <c r="J11" i="2"/>
  <c r="I12" i="2"/>
  <c r="U16" i="2" s="1"/>
  <c r="J12" i="2"/>
  <c r="V16" i="2" s="1"/>
  <c r="T12" i="2"/>
  <c r="I13" i="2"/>
  <c r="J13" i="2"/>
  <c r="T13" i="2"/>
  <c r="V13" i="2"/>
  <c r="I14" i="2"/>
  <c r="U19" i="2" s="1"/>
  <c r="J14" i="2"/>
  <c r="V19" i="2" s="1"/>
  <c r="T14" i="2"/>
  <c r="I15" i="2"/>
  <c r="J15" i="2"/>
  <c r="I16" i="2"/>
  <c r="J16" i="2"/>
  <c r="T16" i="2"/>
  <c r="I17" i="2"/>
  <c r="J17" i="2"/>
  <c r="T17" i="2"/>
  <c r="I18" i="2"/>
  <c r="J18" i="2"/>
  <c r="T18" i="2"/>
  <c r="I19" i="2"/>
  <c r="J19" i="2"/>
  <c r="T19" i="2"/>
  <c r="AH41" i="17"/>
  <c r="AH41" i="21" s="1"/>
  <c r="D10" i="17"/>
  <c r="AL29" i="1"/>
  <c r="AL28" i="1"/>
  <c r="AL27" i="1"/>
  <c r="AL26" i="1"/>
  <c r="AJ29" i="1"/>
  <c r="AJ28" i="1"/>
  <c r="AM28" i="1" s="1"/>
  <c r="AJ27" i="1"/>
  <c r="AM27" i="1" s="1"/>
  <c r="AJ26" i="1"/>
  <c r="AM26" i="1" l="1"/>
  <c r="AM29" i="1"/>
  <c r="V10" i="2"/>
  <c r="D10" i="21"/>
  <c r="AF60" i="21"/>
  <c r="AF61" i="21"/>
  <c r="AF62" i="21"/>
  <c r="AF63" i="21"/>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21"/>
  <c r="W47" i="21"/>
  <c r="W48" i="2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AH53" i="17"/>
  <c r="AH53" i="21" s="1"/>
  <c r="AH70" i="17"/>
  <c r="AM70" i="17"/>
  <c r="AH52" i="17"/>
  <c r="AH52" i="21" s="1"/>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AL36" i="17"/>
  <c r="AL36" i="21" s="1"/>
  <c r="AJ36" i="17"/>
  <c r="AJ36" i="21" s="1"/>
  <c r="AL35" i="17"/>
  <c r="AL35" i="21" s="1"/>
  <c r="AJ35" i="17"/>
  <c r="AJ35" i="21" s="1"/>
  <c r="AL34" i="17"/>
  <c r="AL34" i="21" s="1"/>
  <c r="AJ34" i="17"/>
  <c r="AJ34" i="21" s="1"/>
  <c r="AL33" i="17"/>
  <c r="AL33" i="21" s="1"/>
  <c r="AJ33" i="17"/>
  <c r="AJ33" i="21" s="1"/>
  <c r="U8" i="2" l="1"/>
  <c r="U13" i="2"/>
  <c r="U10" i="2"/>
  <c r="U47" i="21"/>
  <c r="U46" i="21"/>
  <c r="W65" i="17"/>
  <c r="W65" i="21" s="1"/>
  <c r="AM70" i="21"/>
  <c r="Q65" i="17"/>
  <c r="Q65" i="21" s="1"/>
  <c r="AH70" i="21"/>
  <c r="D38" i="17"/>
  <c r="D33" i="1" s="1"/>
  <c r="AM46" i="21"/>
  <c r="AH47" i="21" s="1"/>
  <c r="AM33" i="17"/>
  <c r="AM33" i="21" s="1"/>
  <c r="AM34" i="17"/>
  <c r="AM34" i="21" s="1"/>
  <c r="AM36" i="17"/>
  <c r="AM36" i="21" s="1"/>
  <c r="AM35" i="17"/>
  <c r="AM35" i="21" s="1"/>
  <c r="D25" i="1"/>
  <c r="D26" i="1"/>
  <c r="D27" i="1"/>
  <c r="D21" i="1"/>
  <c r="D22" i="1"/>
  <c r="D18" i="1"/>
  <c r="K65" i="17" l="1"/>
  <c r="K65" i="21" s="1"/>
  <c r="D38" i="2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21"/>
  <c r="W49" i="21"/>
  <c r="U45" i="21"/>
  <c r="U49" i="21"/>
  <c r="U48" i="21"/>
  <c r="S45" i="17"/>
  <c r="S45" i="21" s="1"/>
  <c r="AH59" i="21"/>
  <c r="S48" i="17"/>
  <c r="S48" i="21" s="1"/>
  <c r="AH62" i="21"/>
  <c r="S49" i="17"/>
  <c r="S49" i="21" s="1"/>
  <c r="AH63" i="21"/>
  <c r="Q45" i="17"/>
  <c r="Q45" i="21" s="1"/>
  <c r="AL51" i="21"/>
  <c r="Q49" i="17"/>
  <c r="Q49" i="21" s="1"/>
  <c r="AL55" i="21"/>
  <c r="Q48" i="17"/>
  <c r="Q48" i="21" s="1"/>
  <c r="AL54" i="21"/>
  <c r="AH56" i="21"/>
  <c r="AH56" i="17"/>
  <c r="AH64" i="17"/>
  <c r="AL56" i="17"/>
  <c r="G26" i="6"/>
  <c r="D14" i="1"/>
  <c r="AM72" i="17"/>
  <c r="AH72" i="17"/>
  <c r="AM71" i="17"/>
  <c r="AH71" i="17"/>
  <c r="AM69" i="17"/>
  <c r="AH69" i="17"/>
  <c r="D34" i="17"/>
  <c r="D20" i="1"/>
  <c r="D19" i="1"/>
  <c r="D11" i="1"/>
  <c r="AL56" i="21" l="1"/>
  <c r="AH65" i="17"/>
  <c r="W66" i="17"/>
  <c r="W66" i="21" s="1"/>
  <c r="AM71" i="21"/>
  <c r="W67" i="17"/>
  <c r="W67" i="21" s="1"/>
  <c r="AM72" i="21"/>
  <c r="W64" i="17"/>
  <c r="W64" i="21" s="1"/>
  <c r="AM69" i="21"/>
  <c r="Q67" i="17"/>
  <c r="Q67" i="21" s="1"/>
  <c r="AH72" i="21"/>
  <c r="Q64" i="17"/>
  <c r="Q64" i="21" s="1"/>
  <c r="AH69" i="21"/>
  <c r="Q66" i="17"/>
  <c r="AH71" i="21"/>
  <c r="D44" i="17"/>
  <c r="D44" i="21" s="1"/>
  <c r="AH64" i="21"/>
  <c r="D29" i="1"/>
  <c r="D34" i="21"/>
  <c r="AH73" i="17"/>
  <c r="AM73" i="17"/>
  <c r="D23" i="1"/>
  <c r="G15" i="6"/>
  <c r="AH65" i="21" l="1"/>
  <c r="AM73" i="21"/>
  <c r="K64" i="17"/>
  <c r="K64" i="21" s="1"/>
  <c r="K67" i="17"/>
  <c r="K67" i="21" s="1"/>
  <c r="K66" i="17"/>
  <c r="K66" i="21" s="1"/>
  <c r="Q66" i="21"/>
  <c r="AH73" i="21"/>
  <c r="D34" i="1"/>
  <c r="AH74" i="17"/>
  <c r="AH74" i="21" l="1"/>
  <c r="D64" i="17"/>
  <c r="D69" i="17" s="1"/>
  <c r="D69" i="21" s="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c r="O7" i="12" a="1"/>
  <c r="C7" i="12"/>
  <c r="O6" i="12" a="1"/>
  <c r="O6" i="12" s="1"/>
  <c r="C6" i="12"/>
  <c r="O5" i="12" a="1"/>
  <c r="O5" i="12" s="1"/>
  <c r="C5" i="12"/>
  <c r="O4" i="12" a="1"/>
  <c r="O4" i="12" s="1"/>
  <c r="C4" i="12"/>
  <c r="O3" i="12"/>
  <c r="O3" i="12" a="1"/>
  <c r="O2" i="12" a="1"/>
  <c r="O2" i="12" s="1"/>
  <c r="L80" i="2"/>
  <c r="J31" i="2"/>
  <c r="I31" i="2"/>
  <c r="J30" i="2"/>
  <c r="I30" i="2"/>
  <c r="J29" i="2"/>
  <c r="I29" i="2"/>
  <c r="J28" i="2"/>
  <c r="I28" i="2"/>
  <c r="J27" i="2"/>
  <c r="I27" i="2"/>
  <c r="J26" i="2"/>
  <c r="I26" i="2"/>
  <c r="J25" i="2"/>
  <c r="I25" i="2"/>
  <c r="J24" i="2"/>
  <c r="I24" i="2"/>
  <c r="J23" i="2"/>
  <c r="I23" i="2"/>
  <c r="J22" i="2"/>
  <c r="I22" i="2"/>
  <c r="J21" i="2"/>
  <c r="I21" i="2"/>
  <c r="J20" i="2"/>
  <c r="V18" i="2" s="1"/>
  <c r="I20" i="2"/>
  <c r="U18" i="2" s="1"/>
  <c r="V17" i="2" l="1"/>
  <c r="U14" i="2"/>
  <c r="V14" i="2"/>
  <c r="U17" i="2"/>
  <c r="D46" i="1"/>
  <c r="D64" i="21"/>
  <c r="E21" i="12"/>
  <c r="V20" i="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E5" i="12"/>
  <c r="D5" i="12"/>
  <c r="E13" i="12"/>
  <c r="V4" i="2"/>
  <c r="D13" i="12"/>
  <c r="U4" i="2"/>
  <c r="E28" i="12"/>
  <c r="V24" i="2"/>
  <c r="D4" i="12"/>
  <c r="G33" i="1" s="1"/>
  <c r="U24" i="2"/>
  <c r="L81" i="2"/>
  <c r="D28" i="12"/>
  <c r="G46" i="1" s="1"/>
  <c r="J80" i="2"/>
  <c r="V6" i="2" s="1"/>
  <c r="C31" i="12"/>
  <c r="I80" i="2"/>
  <c r="U6" i="2" s="1"/>
  <c r="E4" i="12"/>
  <c r="E6" i="12" l="1"/>
  <c r="E31" i="12" s="1"/>
  <c r="D6" i="12"/>
  <c r="G34" i="1" s="1"/>
  <c r="G48" i="1" s="1"/>
  <c r="U27" i="2"/>
  <c r="V27" i="2"/>
  <c r="D31" i="12" l="1"/>
  <c r="G50" i="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09D593F-1F33-4F92-B078-EC286C7C58C0}">
      <text>
        <r>
          <rPr>
            <b/>
            <sz val="9"/>
            <color indexed="81"/>
            <rFont val="MS P ゴシック"/>
            <family val="3"/>
            <charset val="128"/>
          </rPr>
          <t>大会日毎のコート数は、こちらの欄に記載してください。
例：大会1日目　○コート
　　大会2日目　○コート</t>
        </r>
      </text>
    </comment>
    <comment ref="G45" authorId="0" shapeId="0" xr:uid="{F43E4153-E1FC-42C9-936D-CD825ECF9687}">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D50B4C26-A69E-46A5-8857-1D9C33EECC2E}">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<sst xmlns="http://schemas.openxmlformats.org/spreadsheetml/2006/main" count="1179" uniqueCount="623">
  <si>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</si>
  <si>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</si>
  <si>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</si>
  <si>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</si>
  <si>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</si>
  <si>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</si>
  <si>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</si>
  <si>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</si>
  <si>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</si>
  <si>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</si>
  <si>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</si>
  <si>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</si>
  <si>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</si>
  <si>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</si>
  <si>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</si>
  <si>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</si>
  <si>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</si>
  <si>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</si>
  <si>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</si>
  <si>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</si>
  <si>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</si>
  <si>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</si>
  <si>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</si>
  <si>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</si>
  <si>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</si>
  <si>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</si>
  <si>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</si>
  <si>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</si>
  <si>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</si>
  <si>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</si>
  <si>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</si>
  <si>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</si>
  <si>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</si>
  <si>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</si>
  <si>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</si>
  <si>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</si>
  <si>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</si>
  <si>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</si>
  <si>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</si>
  <si>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</si>
  <si>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</si>
  <si>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</si>
  <si>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</si>
  <si>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</si>
  <si>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</si>
  <si>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</si>
  <si>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</si>
  <si>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</si>
  <si>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</si>
  <si>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</si>
  <si>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</si>
  <si>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</si>
  <si>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</si>
  <si>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</si>
  <si>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</si>
  <si>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</si>
  <si>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</si>
  <si>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</si>
  <si>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</si>
  <si>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</si>
  <si>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</si>
  <si>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</si>
  <si>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</si>
  <si>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</si>
  <si>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</si>
  <si>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</si>
  <si>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</si>
  <si>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</si>
  <si>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</si>
  <si>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</si>
  <si>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</si>
  <si>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</si>
  <si>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</si>
  <si>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</si>
  <si>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</si>
  <si>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</si>
  <si>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</si>
  <si>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</si>
  <si>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</si>
  <si>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</si>
  <si>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</si>
  <si>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</si>
  <si>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</si>
  <si>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</si>
  <si>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</si>
  <si>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</si>
  <si>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</si>
  <si>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</si>
  <si>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</si>
  <si>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</si>
  <si>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</si>
  <si>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</si>
  <si>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</si>
  <si>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</si>
  <si>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</si>
  <si>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</si>
  <si>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</si>
  <si>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</si>
  <si>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</si>
  <si>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</si>
  <si>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</si>
  <si>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</si>
  <si>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</si>
  <si>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</si>
  <si>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</si>
  <si>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</si>
  <si>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</si>
  <si>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</si>
  <si>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</si>
  <si>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</si>
  <si>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</si>
  <si>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</si>
  <si>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</si>
  <si>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</si>
  <si>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</si>
  <si>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</si>
  <si>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</si>
  <si>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</si>
  <si>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</si>
  <si>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</si>
  <si>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</si>
  <si>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</si>
  <si>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</si>
  <si>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</si>
  <si>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</si>
  <si>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</si>
  <si>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</si>
  <si>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</si>
  <si>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</si>
  <si>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</si>
  <si>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</si>
  <si>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</si>
  <si>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</si>
  <si>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</si>
  <si>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</si>
  <si>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</si>
  <si>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</si>
  <si>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</si>
  <si>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</si>
  <si>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</si>
  <si>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</si>
  <si>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</si>
  <si>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</si>
  <si>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</si>
  <si>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</si>
  <si>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</si>
  <si>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</si>
  <si>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</si>
  <si>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</si>
  <si>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</si>
  <si>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</si>
  <si>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</si>
  <si>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</si>
  <si>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</si>
  <si>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</si>
  <si>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</si>
  <si>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</si>
  <si>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</si>
  <si>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</si>
  <si>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</si>
  <si>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</si>
  <si>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</si>
  <si>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</si>
  <si>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</si>
  <si>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</si>
  <si>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</si>
  <si>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</si>
  <si>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</si>
  <si>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</si>
  <si>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</si>
  <si>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</si>
  <si>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</si>
  <si>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</si>
  <si>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</si>
  <si>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</si>
  <si>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</si>
  <si>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</si>
  <si>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</si>
  <si>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</si>
  <si>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</si>
  <si>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</si>
  <si>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</si>
  <si>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</si>
  <si>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</si>
  <si>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</si>
  <si>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</si>
  <si>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</si>
  <si>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</si>
  <si>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</si>
  <si>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</si>
  <si>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</si>
  <si>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</si>
  <si>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</si>
  <si>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</si>
  <si>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</si>
  <si>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</si>
  <si>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</si>
  <si>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</si>
  <si>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</si>
  <si>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</si>
  <si>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</si>
  <si>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</si>
  <si>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</si>
  <si>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</si>
  <si>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</si>
  <si>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</si>
  <si>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</si>
  <si>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</si>
  <si>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</si>
  <si>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</si>
  <si>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</si>
  <si>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</si>
  <si>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</si>
  <si>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</si>
  <si>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</si>
  <si>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</si>
  <si>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</si>
  <si>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</si>
  <si>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</si>
  <si>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</si>
  <si>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</si>
  <si>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</si>
  <si>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</si>
  <si>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</si>
  <si>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</si>
  <si>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</si>
  <si>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</si>
  <si>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</si>
  <si>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</si>
  <si>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</si>
  <si>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</si>
  <si>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</si>
  <si>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</si>
  <si>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</si>
  <si>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</si>
  <si>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</si>
  <si>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</si>
  <si>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</si>
  <si>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</si>
  <si>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</si>
  <si>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</si>
  <si>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</si>
  <si>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</si>
  <si>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</si>
  <si>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</si>
  <si>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</si>
  <si>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</si>
  <si>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</si>
  <si>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</si>
  <si>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</si>
  <si>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</si>
  <si>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</si>
  <si>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</si>
  <si>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</si>
  <si>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</si>
  <si>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</si>
  <si>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</si>
  <si>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</si>
  <si>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</si>
  <si>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</si>
  <si>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</si>
  <si>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</si>
  <si>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</si>
  <si>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</si>
  <si>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</si>
  <si>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</si>
  <si>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</si>
  <si>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</si>
  <si>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</si>
  <si>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</si>
  <si>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</si>
  <si>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</si>
  <si>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</si>
  <si>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</si>
  <si>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</si>
  <si>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</si>
  <si>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</si>
  <si>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</si>
  <si>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</si>
  <si>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</si>
  <si>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</si>
  <si>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</si>
  <si>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</si>
  <si>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</si>
  <si>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</si>
  <si>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</si>
  <si>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</si>
  <si>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</si>
  <si>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</si>
  <si>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</si>
  <si>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</si>
  <si>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</si>
  <si>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</si>
  <si>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</si>
  <si>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</si>
  <si>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</si>
  <si>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</si>
  <si>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</si>
  <si>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</si>
  <si>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</si>
  <si>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</si>
  <si>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</si>
  <si>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</si>
  <si>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</si>
  <si>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</si>
  <si>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</si>
  <si>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</si>
  <si>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</si>
  <si>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</si>
  <si>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</si>
  <si>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</si>
  <si>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</si>
  <si>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</si>
  <si>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</si>
  <si>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</si>
  <si>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</si>
  <si>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</si>
  <si>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</si>
  <si>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</si>
  <si>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</si>
  <si>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</si>
  <si>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</si>
  <si>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</si>
  <si>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</si>
  <si>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</si>
  <si>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</si>
  <si>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</si>
  <si>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</si>
  <si>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</si>
  <si>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</si>
  <si>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</si>
  <si>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</si>
  <si>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</si>
  <si>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</si>
  <si>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</si>
  <si>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</si>
  <si>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</si>
  <si>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</si>
  <si>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</si>
  <si>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</si>
  <si>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</si>
  <si>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</si>
  <si>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</si>
  <si>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</si>
  <si>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</si>
  <si>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</si>
  <si>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</si>
  <si>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</si>
  <si>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</si>
  <si>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</si>
  <si>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</si>
  <si>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</si>
  <si>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</si>
  <si>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</si>
  <si>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</si>
  <si>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</si>
  <si>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</si>
  <si>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</si>
  <si>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</si>
  <si>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</si>
  <si>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</si>
  <si>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</si>
  <si>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</si>
  <si>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</si>
  <si>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</si>
  <si>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</si>
  <si>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</si>
  <si>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</si>
  <si>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</si>
  <si>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</si>
  <si>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</si>
  <si>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</si>
  <si>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</si>
  <si>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</si>
  <si>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</si>
  <si>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</si>
  <si>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</si>
  <si>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</si>
  <si>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</si>
  <si>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</si>
  <si>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</si>
  <si>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</si>
  <si>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</si>
  <si>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</si>
  <si>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</si>
  <si>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</si>
  <si>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</si>
  <si>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</si>
  <si>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</si>
  <si>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</si>
  <si>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</si>
  <si>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</si>
  <si>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</si>
  <si>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</si>
  <si>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</si>
  <si>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</si>
  <si>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</si>
  <si>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</si>
  <si>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</si>
  <si>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</si>
  <si>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</si>
  <si>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</si>
  <si>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</si>
  <si>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</si>
  <si>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</si>
  <si>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</si>
  <si>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</si>
  <si>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</si>
  <si>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</si>
  <si>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</si>
  <si>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</si>
  <si>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</si>
  <si>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</si>
  <si>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</si>
  <si>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</si>
  <si>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</si>
  <si>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</si>
  <si>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</si>
  <si>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</si>
  <si>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</si>
  <si>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</si>
  <si>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</si>
  <si>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</si>
  <si>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</si>
  <si>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</si>
  <si>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</si>
  <si>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</si>
  <si>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</si>
  <si>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</si>
  <si>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</si>
  <si>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</si>
  <si>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</si>
  <si>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</si>
  <si>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</si>
  <si>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</si>
  <si>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</si>
  <si>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</si>
  <si>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</si>
  <si>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</si>
  <si>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</si>
  <si>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t>2025年度〔HBA用〕</t>
    <rPh sb="4" eb="6">
      <t>ネンド</t>
    </rPh>
    <phoneticPr fontId="2"/>
  </si>
  <si>
    <t>協会名</t>
    <rPh sb="0" eb="2">
      <t>キョウカイ</t>
    </rPh>
    <rPh sb="2" eb="3">
      <t>メイ</t>
    </rPh>
    <phoneticPr fontId="3"/>
  </si>
  <si>
    <t>部／委員会／部会名</t>
    <rPh sb="0" eb="1">
      <t>ブ</t>
    </rPh>
    <rPh sb="2" eb="5">
      <t>イインカイ</t>
    </rPh>
    <rPh sb="6" eb="8">
      <t>ブカイ</t>
    </rPh>
    <rPh sb="8" eb="9">
      <t>メイ</t>
    </rPh>
    <phoneticPr fontId="3"/>
  </si>
  <si>
    <t>担当者　役職・氏名</t>
    <rPh sb="0" eb="3">
      <t>タントウシャ</t>
    </rPh>
    <rPh sb="4" eb="6">
      <t>ヤクショク</t>
    </rPh>
    <rPh sb="7" eb="9">
      <t>シメイ</t>
    </rPh>
    <phoneticPr fontId="3"/>
  </si>
  <si>
    <t>連絡先（携帯番号）</t>
    <phoneticPr fontId="3"/>
  </si>
  <si>
    <t>（一財）北海道バスケットボール協会</t>
    <phoneticPr fontId="2"/>
  </si>
  <si>
    <t>1.キッズ関連事業 ① キッズサポーター養成講習会</t>
    <rPh sb="5" eb="7">
      <t>カンレン</t>
    </rPh>
    <rPh sb="7" eb="9">
      <t>ジギョウ</t>
    </rPh>
    <phoneticPr fontId="91"/>
  </si>
  <si>
    <t>1.キッズ関連事業 ② キッズ対象活動事業（イベント）</t>
    <phoneticPr fontId="4"/>
  </si>
  <si>
    <t>2.登録推進事業 ① 一般カテゴリー（Ⅱ種）対象活動事業（イベント）</t>
    <phoneticPr fontId="4"/>
  </si>
  <si>
    <t>2.登録推進事業 ② オープンコートでの利用に関する運営</t>
    <phoneticPr fontId="4"/>
  </si>
  <si>
    <t>2.登録推進事業 ③ その他登録推進事業</t>
    <phoneticPr fontId="4"/>
  </si>
  <si>
    <t>2.登録推進事業 ④ 市区町村協会との連携</t>
    <phoneticPr fontId="4"/>
  </si>
  <si>
    <t>3.コンプライアンス関連事業 ① 暴言・暴力等撲滅に向けた対応支援</t>
    <rPh sb="10" eb="14">
      <t>カンレンジギョウ</t>
    </rPh>
    <phoneticPr fontId="4"/>
  </si>
  <si>
    <t>3.コンプライアンス関連事業 ② 裁定・規律案件における対応支援</t>
    <phoneticPr fontId="4"/>
  </si>
  <si>
    <t>4.中学校運動部活動地域移行に向けての活動 ① 中学校運動部活動地域移行に向けての活動支援</t>
    <rPh sb="2" eb="5">
      <t>チュウガッコウ</t>
    </rPh>
    <rPh sb="5" eb="10">
      <t>ウンドウブカツドウ</t>
    </rPh>
    <rPh sb="10" eb="12">
      <t>チイキ</t>
    </rPh>
    <rPh sb="12" eb="14">
      <t>イコウ</t>
    </rPh>
    <rPh sb="15" eb="16">
      <t>ム</t>
    </rPh>
    <rPh sb="19" eb="21">
      <t>カツドウ</t>
    </rPh>
    <phoneticPr fontId="4"/>
  </si>
  <si>
    <t>5.情報発信 ① HPやSNS等の開発・運用の支援</t>
    <rPh sb="2" eb="6">
      <t>ジョウホウハッシン</t>
    </rPh>
    <phoneticPr fontId="4"/>
  </si>
  <si>
    <t>6.事業</t>
    <rPh sb="2" eb="4">
      <t>ジギョウ</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</si>
  <si>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</si>
  <si>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【国スポ】</t>
    <rPh sb="1" eb="2">
      <t>クニ</t>
    </rPh>
    <phoneticPr fontId="2"/>
  </si>
  <si>
    <t>〔JBA_fund_A事業〕</t>
    <rPh sb="11" eb="13">
      <t>ジギョウ</t>
    </rPh>
    <phoneticPr fontId="2"/>
  </si>
  <si>
    <t>人数</t>
    <rPh sb="0" eb="2">
      <t>ニンズウ</t>
    </rPh>
    <phoneticPr fontId="2"/>
  </si>
  <si>
    <t>部／委員会／部会名　選択</t>
    <rPh sb="10" eb="12">
      <t>センタク</t>
    </rPh>
    <phoneticPr fontId="2"/>
  </si>
  <si>
    <t>財務部</t>
    <rPh sb="0" eb="3">
      <t>ザイムブ</t>
    </rPh>
    <phoneticPr fontId="4"/>
  </si>
  <si>
    <t>法務部</t>
    <rPh sb="0" eb="3">
      <t>ホウムブ</t>
    </rPh>
    <phoneticPr fontId="4"/>
  </si>
  <si>
    <t>JPBL/WJBL部</t>
    <rPh sb="9" eb="10">
      <t>ブ</t>
    </rPh>
    <phoneticPr fontId="4"/>
  </si>
  <si>
    <t>国スポ部</t>
    <rPh sb="0" eb="1">
      <t>クニ</t>
    </rPh>
    <rPh sb="3" eb="4">
      <t>ブ</t>
    </rPh>
    <phoneticPr fontId="4"/>
  </si>
  <si>
    <t>登録推進部</t>
    <rPh sb="0" eb="5">
      <t>トウロクスイシンブ</t>
    </rPh>
    <phoneticPr fontId="4"/>
  </si>
  <si>
    <t>総務委員会</t>
    <rPh sb="0" eb="5">
      <t>ソウムイインカイ</t>
    </rPh>
    <phoneticPr fontId="4"/>
  </si>
  <si>
    <t>競技会委員会</t>
    <rPh sb="0" eb="3">
      <t>キョウギカイ</t>
    </rPh>
    <rPh sb="3" eb="6">
      <t>イインカイ</t>
    </rPh>
    <phoneticPr fontId="4"/>
  </si>
  <si>
    <t>強化・育成委員会</t>
    <rPh sb="0" eb="2">
      <t>キョウカ</t>
    </rPh>
    <rPh sb="3" eb="5">
      <t>イクセイ</t>
    </rPh>
    <rPh sb="5" eb="8">
      <t>イインカイ</t>
    </rPh>
    <phoneticPr fontId="4"/>
  </si>
  <si>
    <t>審判委員会</t>
    <rPh sb="0" eb="5">
      <t>シンパンイインカイ</t>
    </rPh>
    <phoneticPr fontId="4"/>
  </si>
  <si>
    <t>普及委員会</t>
    <rPh sb="0" eb="5">
      <t>フキュウイインカイ</t>
    </rPh>
    <phoneticPr fontId="4"/>
  </si>
  <si>
    <t>スポーツ医科学委員会</t>
    <rPh sb="4" eb="7">
      <t>イカガク</t>
    </rPh>
    <rPh sb="7" eb="10">
      <t>イインカイ</t>
    </rPh>
    <phoneticPr fontId="4"/>
  </si>
  <si>
    <t>広報委員会</t>
    <rPh sb="0" eb="2">
      <t>コウホウ</t>
    </rPh>
    <rPh sb="2" eb="5">
      <t>イインカイ</t>
    </rPh>
    <phoneticPr fontId="4"/>
  </si>
  <si>
    <t>3X3委員会</t>
    <rPh sb="3" eb="6">
      <t>イインカイ</t>
    </rPh>
    <phoneticPr fontId="4"/>
  </si>
  <si>
    <t>U12部会</t>
    <rPh sb="3" eb="5">
      <t>ブカイ</t>
    </rPh>
    <phoneticPr fontId="4"/>
  </si>
  <si>
    <t>U15部会</t>
    <rPh sb="3" eb="5">
      <t>ブカイ</t>
    </rPh>
    <phoneticPr fontId="4"/>
  </si>
  <si>
    <t>U18部会</t>
    <rPh sb="3" eb="5">
      <t>ブカイ</t>
    </rPh>
    <phoneticPr fontId="4"/>
  </si>
  <si>
    <t>社会人部会</t>
    <rPh sb="0" eb="3">
      <t>シャカイジン</t>
    </rPh>
    <rPh sb="3" eb="5">
      <t>ブカイ</t>
    </rPh>
    <phoneticPr fontId="4"/>
  </si>
  <si>
    <t>事務局</t>
    <rPh sb="0" eb="3">
      <t>ジムキョク</t>
    </rPh>
    <phoneticPr fontId="4"/>
  </si>
  <si>
    <t>委員長　茂呂山　高志</t>
    <phoneticPr fontId="2"/>
  </si>
  <si>
    <t>090-XXXX-XXXX</t>
    <phoneticPr fontId="2"/>
  </si>
  <si>
    <t>第○○回　道民大会　男子B・Cクラス</t>
    <phoneticPr fontId="2"/>
  </si>
  <si>
    <t>○○総合体育館、○○アリーナ、○○高校、△△高校</t>
    <phoneticPr fontId="2"/>
  </si>
  <si>
    <t>男子B・Cクラス戦</t>
    <phoneticPr fontId="2"/>
  </si>
  <si>
    <t>TeamJBA登録チーム</t>
    <phoneticPr fontId="2"/>
  </si>
  <si>
    <t>①トーナメント方式  ②参加チーム数：56チーム（男子B24、男子C32） ③人数：840名（15名×56チーム）
④試合数：54試合（男子B23試合、男子C31試合）  ⑤必要審判数：122名（決勝、準決勝、準々決勝は3P）</t>
    <phoneticPr fontId="2"/>
  </si>
  <si>
    <t xml:space="preserve">　【補足事項】
(1)各種会議参加者（12名）：①競技会委員会(2名)　②総務委員会(2名)　③強化・育成委員会(2名)
　　　　　　　　　　　　　　　　　　④広報委員会(1名)　⑤審判委員会(1名)　⑥事務局長(1名)
　　　　　　　　　　　　　　　　　　⑦社会人部会(1名)　⑧開催地区（2名）
(2)HBA派遣役員（8名）：①競技会委員会(2名)　②総務委員会(2名)　③強化・育成委員会(2名)
　　　　　　　　　　　　　　　　④広報委員会(1名)　⑤審判委員会(1名)　
(3)　                              </t>
    <phoneticPr fontId="2"/>
  </si>
  <si>
    <t>実行委員会</t>
    <phoneticPr fontId="2"/>
  </si>
  <si>
    <t>抽選会</t>
    <phoneticPr fontId="2"/>
  </si>
  <si>
    <t>代表者会議</t>
    <phoneticPr fontId="2"/>
  </si>
  <si>
    <t>前泊入り(ｺｰﾄ設営含)</t>
    <phoneticPr fontId="2"/>
  </si>
  <si>
    <t>大会1日目</t>
    <phoneticPr fontId="2"/>
  </si>
  <si>
    <t>大会2日目</t>
    <phoneticPr fontId="2"/>
  </si>
  <si>
    <t>大会3日目</t>
    <phoneticPr fontId="2"/>
  </si>
  <si>
    <t>切手代</t>
    <phoneticPr fontId="2"/>
  </si>
  <si>
    <t>FAX代</t>
    <phoneticPr fontId="2"/>
  </si>
  <si>
    <t>ラインテープ代</t>
    <rPh sb="6" eb="7">
      <t>ダイ</t>
    </rPh>
    <phoneticPr fontId="2"/>
  </si>
  <si>
    <t>プログラム印刷代</t>
    <phoneticPr fontId="2"/>
  </si>
  <si>
    <t>コピー代</t>
    <rPh sb="3" eb="4">
      <t>ダイ</t>
    </rPh>
    <phoneticPr fontId="2"/>
  </si>
  <si>
    <t>〇〇総合体育館</t>
    <phoneticPr fontId="2"/>
  </si>
  <si>
    <t>〇〇アリーナ</t>
    <phoneticPr fontId="2"/>
  </si>
  <si>
    <t>審判稼働費</t>
    <rPh sb="2" eb="5">
      <t>カドウヒ</t>
    </rPh>
    <phoneticPr fontId="2"/>
  </si>
  <si>
    <t>コート設営費</t>
    <phoneticPr fontId="2"/>
  </si>
  <si>
    <t>TO稼働費</t>
    <rPh sb="2" eb="5">
      <t>カドウヒ</t>
    </rPh>
    <phoneticPr fontId="2"/>
  </si>
  <si>
    <t>PT稼働費</t>
    <rPh sb="2" eb="5">
      <t>カドウヒ</t>
    </rPh>
    <phoneticPr fontId="2"/>
  </si>
  <si>
    <t>〇〇高校使用</t>
    <phoneticPr fontId="2"/>
  </si>
  <si>
    <t>△△高校使用</t>
    <phoneticPr fontId="2"/>
  </si>
  <si>
    <t>振込手数料</t>
    <phoneticPr fontId="2"/>
  </si>
  <si>
    <t>レプリカカップ</t>
    <phoneticPr fontId="2"/>
  </si>
  <si>
    <t>茶菓代</t>
    <phoneticPr fontId="2"/>
  </si>
  <si>
    <t>会議出席役員</t>
    <rPh sb="0" eb="6">
      <t>カイギシュッセキヤクイン</t>
    </rPh>
    <phoneticPr fontId="2"/>
  </si>
  <si>
    <t>〇〇会議室</t>
    <rPh sb="2" eb="5">
      <t>カイギシツ</t>
    </rPh>
    <phoneticPr fontId="2"/>
  </si>
  <si>
    <t>××ストア</t>
    <phoneticPr fontId="2"/>
  </si>
  <si>
    <t>スーパーメダル工房</t>
    <rPh sb="7" eb="9">
      <t>コウボウ</t>
    </rPh>
    <phoneticPr fontId="2"/>
  </si>
  <si>
    <t>コンビニXYZ</t>
    <phoneticPr fontId="2"/>
  </si>
  <si>
    <t>▲▲商店</t>
    <rPh sb="2" eb="4">
      <t>ショウテン</t>
    </rPh>
    <phoneticPr fontId="2"/>
  </si>
  <si>
    <t>100円ショップA</t>
    <rPh sb="3" eb="4">
      <t>エン</t>
    </rPh>
    <phoneticPr fontId="2"/>
  </si>
  <si>
    <t>靴用ビニール袋代</t>
    <rPh sb="0" eb="2">
      <t>クツヨウ</t>
    </rPh>
    <rPh sb="6" eb="7">
      <t>フクロ</t>
    </rPh>
    <rPh sb="7" eb="8">
      <t>ダイ</t>
    </rPh>
    <phoneticPr fontId="2"/>
  </si>
  <si>
    <t>稼働役員</t>
    <rPh sb="0" eb="4">
      <t>カドウヤクイン</t>
    </rPh>
    <phoneticPr fontId="2"/>
  </si>
  <si>
    <t>■■高校女子バスケット部</t>
    <rPh sb="2" eb="4">
      <t>コウコウ</t>
    </rPh>
    <rPh sb="4" eb="6">
      <t>ジョシ</t>
    </rPh>
    <rPh sb="11" eb="12">
      <t>ブ</t>
    </rPh>
    <phoneticPr fontId="2"/>
  </si>
  <si>
    <t>GGG弁当</t>
    <rPh sb="3" eb="5">
      <t>ベントウ</t>
    </rPh>
    <phoneticPr fontId="2"/>
  </si>
  <si>
    <t>審判員</t>
    <rPh sb="0" eb="3">
      <t>シンパンイン</t>
    </rPh>
    <phoneticPr fontId="3"/>
  </si>
  <si>
    <t>審判員</t>
    <rPh sb="0" eb="3">
      <t>シンパンイン</t>
    </rPh>
    <phoneticPr fontId="2"/>
  </si>
  <si>
    <t>PT稼働者</t>
    <rPh sb="2" eb="4">
      <t>カドウ</t>
    </rPh>
    <rPh sb="4" eb="5">
      <t>シャ</t>
    </rPh>
    <phoneticPr fontId="2"/>
  </si>
  <si>
    <t>〇〇高校バスケットボール男子顧問</t>
    <rPh sb="2" eb="4">
      <t>コウコウ</t>
    </rPh>
    <rPh sb="12" eb="14">
      <t>ダンシ</t>
    </rPh>
    <rPh sb="14" eb="16">
      <t>コモン</t>
    </rPh>
    <phoneticPr fontId="2"/>
  </si>
  <si>
    <t>コンビニSSSS</t>
    <phoneticPr fontId="2"/>
  </si>
  <si>
    <t>PT用氷代</t>
    <rPh sb="2" eb="3">
      <t>ヨウ</t>
    </rPh>
    <rPh sb="3" eb="5">
      <t>コオリダイ</t>
    </rPh>
    <phoneticPr fontId="2"/>
  </si>
  <si>
    <t>TO稼働者</t>
    <rPh sb="2" eb="5">
      <t>カドウシャ</t>
    </rPh>
    <phoneticPr fontId="2"/>
  </si>
  <si>
    <t>茶菓代</t>
    <rPh sb="0" eb="2">
      <t>サカ</t>
    </rPh>
    <rPh sb="2" eb="3">
      <t>ダイ</t>
    </rPh>
    <phoneticPr fontId="2"/>
  </si>
  <si>
    <t>郵便局</t>
    <rPh sb="0" eb="3">
      <t>ユウビンキョク</t>
    </rPh>
    <phoneticPr fontId="2"/>
  </si>
  <si>
    <t>大会結果郵送代</t>
    <rPh sb="0" eb="4">
      <t>タイカイケッカ</t>
    </rPh>
    <rPh sb="4" eb="7">
      <t>ユウソウダイ</t>
    </rPh>
    <phoneticPr fontId="2"/>
  </si>
  <si>
    <t>※※印刷㈱</t>
    <rPh sb="2" eb="4">
      <t>インサツ</t>
    </rPh>
    <phoneticPr fontId="2"/>
  </si>
  <si>
    <t>プログラム印刷代</t>
    <rPh sb="5" eb="7">
      <t>インサツ</t>
    </rPh>
    <rPh sb="7" eb="8">
      <t>ダイ</t>
    </rPh>
    <phoneticPr fontId="2"/>
  </si>
  <si>
    <t>WWW銀行</t>
    <rPh sb="3" eb="5">
      <t>ギンコウ</t>
    </rPh>
    <phoneticPr fontId="2"/>
  </si>
  <si>
    <t>プログラム作成代振込手数料</t>
    <rPh sb="5" eb="7">
      <t>サクセイ</t>
    </rPh>
    <rPh sb="7" eb="8">
      <t>ダイ</t>
    </rPh>
    <rPh sb="8" eb="10">
      <t>フリコミ</t>
    </rPh>
    <rPh sb="10" eb="13">
      <t>テスウリョウ</t>
    </rPh>
    <phoneticPr fontId="2"/>
  </si>
  <si>
    <t>組合せ会議及び第1回実行委員会　日当、交通費</t>
    <rPh sb="0" eb="1">
      <t>ク</t>
    </rPh>
    <rPh sb="1" eb="2">
      <t>ア</t>
    </rPh>
    <rPh sb="3" eb="5">
      <t>カイギ</t>
    </rPh>
    <rPh sb="5" eb="6">
      <t>オヨ</t>
    </rPh>
    <rPh sb="7" eb="8">
      <t>ダイ</t>
    </rPh>
    <rPh sb="9" eb="10">
      <t>カイ</t>
    </rPh>
    <rPh sb="10" eb="15">
      <t>ジッコウイインカイ</t>
    </rPh>
    <rPh sb="16" eb="18">
      <t>ニットウ</t>
    </rPh>
    <rPh sb="19" eb="22">
      <t>コウツウヒ</t>
    </rPh>
    <phoneticPr fontId="2"/>
  </si>
  <si>
    <t>組合せ会議及び第1回実行委員会　室使用料</t>
    <rPh sb="0" eb="1">
      <t>ク</t>
    </rPh>
    <rPh sb="1" eb="2">
      <t>ア</t>
    </rPh>
    <rPh sb="3" eb="5">
      <t>カイギ</t>
    </rPh>
    <rPh sb="17" eb="19">
      <t>シヨウ</t>
    </rPh>
    <rPh sb="19" eb="20">
      <t>リョウ</t>
    </rPh>
    <phoneticPr fontId="2"/>
  </si>
  <si>
    <t>組合せ会議及び第1回実行委員会　軽食飲料費</t>
    <rPh sb="16" eb="18">
      <t>ケイショク</t>
    </rPh>
    <rPh sb="18" eb="21">
      <t>インリョウヒ</t>
    </rPh>
    <phoneticPr fontId="2"/>
  </si>
  <si>
    <t>第2回実行委員会　日当、交通費</t>
    <rPh sb="0" eb="1">
      <t>ダイ</t>
    </rPh>
    <rPh sb="2" eb="3">
      <t>カイ</t>
    </rPh>
    <rPh sb="3" eb="8">
      <t>ジッコウイインカイ</t>
    </rPh>
    <rPh sb="9" eb="11">
      <t>ニットウ</t>
    </rPh>
    <rPh sb="12" eb="15">
      <t>コウツウヒ</t>
    </rPh>
    <phoneticPr fontId="2"/>
  </si>
  <si>
    <t>第2回実行委員会　会議室使用料</t>
    <rPh sb="9" eb="12">
      <t>カイギシツ</t>
    </rPh>
    <rPh sb="12" eb="14">
      <t>シヨウ</t>
    </rPh>
    <rPh sb="14" eb="15">
      <t>リョウ</t>
    </rPh>
    <phoneticPr fontId="2"/>
  </si>
  <si>
    <t>第2回実行委員会　軽食飲料費</t>
    <rPh sb="9" eb="11">
      <t>ケイショク</t>
    </rPh>
    <rPh sb="11" eb="14">
      <t>インリョウヒ</t>
    </rPh>
    <phoneticPr fontId="2"/>
  </si>
  <si>
    <t>〇〇アリーナ　コート設営稼働役員日当、交通費</t>
    <rPh sb="10" eb="12">
      <t>セツエイ</t>
    </rPh>
    <rPh sb="12" eb="14">
      <t>カドウ</t>
    </rPh>
    <rPh sb="14" eb="16">
      <t>ヤクイン</t>
    </rPh>
    <rPh sb="16" eb="18">
      <t>ニットウ</t>
    </rPh>
    <rPh sb="19" eb="22">
      <t>コウツウヒ</t>
    </rPh>
    <phoneticPr fontId="2"/>
  </si>
  <si>
    <t>〇〇総合体育館　コート設営稼働役員日当、交通費</t>
    <rPh sb="2" eb="4">
      <t>ソウゴウ</t>
    </rPh>
    <rPh sb="4" eb="7">
      <t>タイイクカン</t>
    </rPh>
    <rPh sb="11" eb="13">
      <t>セツエイ</t>
    </rPh>
    <rPh sb="13" eb="15">
      <t>カドウ</t>
    </rPh>
    <rPh sb="15" eb="17">
      <t>ヤクイン</t>
    </rPh>
    <rPh sb="17" eb="19">
      <t>ニットウ</t>
    </rPh>
    <rPh sb="20" eb="23">
      <t>コウツウヒ</t>
    </rPh>
    <phoneticPr fontId="2"/>
  </si>
  <si>
    <t>〇〇総合体育館　コート設営費（2コート分）</t>
    <rPh sb="4" eb="7">
      <t>タイイクカン</t>
    </rPh>
    <rPh sb="11" eb="13">
      <t>セツエイ</t>
    </rPh>
    <rPh sb="13" eb="14">
      <t>ヒ</t>
    </rPh>
    <rPh sb="19" eb="20">
      <t>ブン</t>
    </rPh>
    <phoneticPr fontId="2"/>
  </si>
  <si>
    <t>〇〇アリーナ　コート設営費（2コート分）</t>
    <rPh sb="10" eb="12">
      <t>セツエイ</t>
    </rPh>
    <rPh sb="12" eb="13">
      <t>ヒ</t>
    </rPh>
    <rPh sb="18" eb="19">
      <t>ブン</t>
    </rPh>
    <phoneticPr fontId="2"/>
  </si>
  <si>
    <t>〇〇高校　コート設営稼働役員日当、交通費</t>
    <rPh sb="2" eb="4">
      <t>コウコウ</t>
    </rPh>
    <rPh sb="8" eb="10">
      <t>セツエイ</t>
    </rPh>
    <rPh sb="10" eb="12">
      <t>カドウ</t>
    </rPh>
    <rPh sb="12" eb="14">
      <t>ヤクイン</t>
    </rPh>
    <rPh sb="14" eb="16">
      <t>ニットウ</t>
    </rPh>
    <rPh sb="17" eb="20">
      <t>コウツウヒ</t>
    </rPh>
    <phoneticPr fontId="2"/>
  </si>
  <si>
    <t>〇〇高校　コート設営費（1コート分）</t>
    <rPh sb="2" eb="4">
      <t>コウコウ</t>
    </rPh>
    <rPh sb="8" eb="10">
      <t>セツエイ</t>
    </rPh>
    <rPh sb="10" eb="11">
      <t>ヒ</t>
    </rPh>
    <rPh sb="16" eb="17">
      <t>ブン</t>
    </rPh>
    <phoneticPr fontId="2"/>
  </si>
  <si>
    <t>△△高校　コート設営稼働役員日当、交通費</t>
    <rPh sb="2" eb="4">
      <t>コウコウ</t>
    </rPh>
    <rPh sb="8" eb="10">
      <t>セツエイ</t>
    </rPh>
    <rPh sb="10" eb="12">
      <t>カドウ</t>
    </rPh>
    <rPh sb="12" eb="14">
      <t>ヤクイン</t>
    </rPh>
    <rPh sb="14" eb="16">
      <t>ニットウ</t>
    </rPh>
    <rPh sb="17" eb="20">
      <t>コウツウヒ</t>
    </rPh>
    <phoneticPr fontId="2"/>
  </si>
  <si>
    <t>△△高校　コート設営費（1コート分）</t>
    <rPh sb="2" eb="4">
      <t>コウコウ</t>
    </rPh>
    <rPh sb="8" eb="10">
      <t>セツエイ</t>
    </rPh>
    <rPh sb="10" eb="11">
      <t>ヒ</t>
    </rPh>
    <rPh sb="16" eb="17">
      <t>ブン</t>
    </rPh>
    <phoneticPr fontId="2"/>
  </si>
  <si>
    <t>△△高校男子バスケット部</t>
    <rPh sb="2" eb="4">
      <t>コウコウ</t>
    </rPh>
    <rPh sb="4" eb="6">
      <t>ダンシ</t>
    </rPh>
    <rPh sb="11" eb="12">
      <t>ブ</t>
    </rPh>
    <phoneticPr fontId="2"/>
  </si>
  <si>
    <t>〇〇高校女子バスケット部</t>
    <rPh sb="2" eb="4">
      <t>コウコウ</t>
    </rPh>
    <rPh sb="4" eb="6">
      <t>ジョシ</t>
    </rPh>
    <rPh sb="11" eb="12">
      <t>ブ</t>
    </rPh>
    <phoneticPr fontId="2"/>
  </si>
  <si>
    <t>■■高校女男子バスケット部</t>
    <rPh sb="2" eb="4">
      <t>コウコウ</t>
    </rPh>
    <rPh sb="4" eb="5">
      <t>オンナ</t>
    </rPh>
    <rPh sb="5" eb="7">
      <t>ダンシ</t>
    </rPh>
    <rPh sb="12" eb="13">
      <t>ブ</t>
    </rPh>
    <phoneticPr fontId="2"/>
  </si>
  <si>
    <t>〇〇アリーナ　1日目稼働役員日当、交通費</t>
    <rPh sb="8" eb="10">
      <t>ニチメ</t>
    </rPh>
    <rPh sb="10" eb="14">
      <t>カドウヤクイン</t>
    </rPh>
    <rPh sb="14" eb="16">
      <t>ニットウ</t>
    </rPh>
    <rPh sb="17" eb="20">
      <t>コウツウヒ</t>
    </rPh>
    <phoneticPr fontId="2"/>
  </si>
  <si>
    <t>〇〇アリーナ　1日目審判稼働費</t>
    <rPh sb="8" eb="10">
      <t>ニチメ</t>
    </rPh>
    <rPh sb="10" eb="15">
      <t>シンパンカドウヒ</t>
    </rPh>
    <phoneticPr fontId="2"/>
  </si>
  <si>
    <t>〇〇アリーナ　1日目審判交通費</t>
    <rPh sb="8" eb="10">
      <t>ニチメ</t>
    </rPh>
    <rPh sb="10" eb="12">
      <t>シンパン</t>
    </rPh>
    <rPh sb="12" eb="15">
      <t>コウツウヒ</t>
    </rPh>
    <phoneticPr fontId="2"/>
  </si>
  <si>
    <t>〇〇アリーナ　1日目審判食糧費補助</t>
    <rPh sb="8" eb="10">
      <t>ニチメ</t>
    </rPh>
    <rPh sb="10" eb="12">
      <t>シンパン</t>
    </rPh>
    <rPh sb="12" eb="15">
      <t>ショクリョウヒ</t>
    </rPh>
    <rPh sb="15" eb="17">
      <t>ホジョ</t>
    </rPh>
    <phoneticPr fontId="2"/>
  </si>
  <si>
    <t>〇〇総合体育館</t>
    <phoneticPr fontId="2"/>
  </si>
  <si>
    <t>〇〇総合体育館　使用料（2日分）</t>
    <phoneticPr fontId="2"/>
  </si>
  <si>
    <t>〇〇総合体育館　1日目稼働役員日当、交通費</t>
    <rPh sb="4" eb="7">
      <t>タイイクカン</t>
    </rPh>
    <rPh sb="9" eb="11">
      <t>ニチメ</t>
    </rPh>
    <rPh sb="11" eb="15">
      <t>カドウヤクイン</t>
    </rPh>
    <rPh sb="15" eb="17">
      <t>ニットウ</t>
    </rPh>
    <rPh sb="18" eb="21">
      <t>コウツウヒ</t>
    </rPh>
    <phoneticPr fontId="2"/>
  </si>
  <si>
    <t>〇〇総合体育館　1日目審判稼働費</t>
    <rPh sb="9" eb="11">
      <t>ニチメ</t>
    </rPh>
    <rPh sb="11" eb="16">
      <t>シンパンカドウヒ</t>
    </rPh>
    <phoneticPr fontId="2"/>
  </si>
  <si>
    <t>〇〇総合体育館　1日目審判交通費</t>
    <rPh sb="9" eb="11">
      <t>ニチメ</t>
    </rPh>
    <rPh sb="11" eb="13">
      <t>シンパン</t>
    </rPh>
    <rPh sb="13" eb="16">
      <t>コウツウヒ</t>
    </rPh>
    <phoneticPr fontId="2"/>
  </si>
  <si>
    <t>〇〇総合体育館　1日目審判食糧費補助</t>
    <rPh sb="9" eb="11">
      <t>ニチメ</t>
    </rPh>
    <rPh sb="11" eb="13">
      <t>シンパン</t>
    </rPh>
    <rPh sb="13" eb="16">
      <t>ショクリョウヒ</t>
    </rPh>
    <rPh sb="16" eb="18">
      <t>ホジョ</t>
    </rPh>
    <phoneticPr fontId="2"/>
  </si>
  <si>
    <t>〇〇総合体育館　1日目PT稼働費</t>
    <rPh sb="4" eb="7">
      <t>タイイクカン</t>
    </rPh>
    <rPh sb="9" eb="11">
      <t>ニチメ</t>
    </rPh>
    <rPh sb="13" eb="15">
      <t>カドウ</t>
    </rPh>
    <rPh sb="15" eb="16">
      <t>ヒ</t>
    </rPh>
    <phoneticPr fontId="2"/>
  </si>
  <si>
    <t>〇〇アリーナ</t>
    <phoneticPr fontId="2"/>
  </si>
  <si>
    <t>〇〇高校　1日目稼働役員日当、交通費</t>
    <rPh sb="2" eb="4">
      <t>コウコウ</t>
    </rPh>
    <rPh sb="6" eb="8">
      <t>ニチメ</t>
    </rPh>
    <rPh sb="8" eb="12">
      <t>カドウヤクイン</t>
    </rPh>
    <rPh sb="12" eb="14">
      <t>ニットウ</t>
    </rPh>
    <rPh sb="15" eb="18">
      <t>コウツウヒ</t>
    </rPh>
    <phoneticPr fontId="2"/>
  </si>
  <si>
    <t>〇〇高校　1日目審判稼働費</t>
    <rPh sb="6" eb="8">
      <t>ニチメ</t>
    </rPh>
    <rPh sb="8" eb="13">
      <t>シンパンカドウヒ</t>
    </rPh>
    <phoneticPr fontId="2"/>
  </si>
  <si>
    <t>〇〇高校　1日目審判交通費</t>
    <rPh sb="6" eb="8">
      <t>ニチメ</t>
    </rPh>
    <rPh sb="8" eb="10">
      <t>シンパン</t>
    </rPh>
    <rPh sb="10" eb="13">
      <t>コウツウヒ</t>
    </rPh>
    <phoneticPr fontId="2"/>
  </si>
  <si>
    <t>〇〇高校　1日目審判食糧費補助</t>
    <rPh sb="6" eb="8">
      <t>ニチメ</t>
    </rPh>
    <rPh sb="8" eb="10">
      <t>シンパン</t>
    </rPh>
    <rPh sb="10" eb="13">
      <t>ショクリョウヒ</t>
    </rPh>
    <rPh sb="13" eb="15">
      <t>ホジョ</t>
    </rPh>
    <phoneticPr fontId="2"/>
  </si>
  <si>
    <t>△△高校　1日目稼働役員日当、交通費</t>
    <rPh sb="2" eb="4">
      <t>コウコウ</t>
    </rPh>
    <rPh sb="6" eb="8">
      <t>ニチメ</t>
    </rPh>
    <rPh sb="8" eb="12">
      <t>カドウヤクイン</t>
    </rPh>
    <rPh sb="12" eb="14">
      <t>ニットウ</t>
    </rPh>
    <rPh sb="15" eb="18">
      <t>コウツウヒ</t>
    </rPh>
    <phoneticPr fontId="2"/>
  </si>
  <si>
    <t>△△高校　1日目審判稼働費</t>
    <rPh sb="6" eb="8">
      <t>ニチメ</t>
    </rPh>
    <rPh sb="8" eb="13">
      <t>シンパンカドウヒ</t>
    </rPh>
    <phoneticPr fontId="2"/>
  </si>
  <si>
    <t>△△高校　1日目審判交通費</t>
    <rPh sb="6" eb="8">
      <t>ニチメ</t>
    </rPh>
    <rPh sb="8" eb="10">
      <t>シンパン</t>
    </rPh>
    <rPh sb="10" eb="13">
      <t>コウツウヒ</t>
    </rPh>
    <phoneticPr fontId="2"/>
  </si>
  <si>
    <t>△△高校　1日目審判食糧費補助</t>
    <rPh sb="6" eb="8">
      <t>ニチメ</t>
    </rPh>
    <rPh sb="8" eb="10">
      <t>シンパン</t>
    </rPh>
    <rPh sb="10" eb="13">
      <t>ショクリョウヒ</t>
    </rPh>
    <rPh sb="13" eb="15">
      <t>ホジョ</t>
    </rPh>
    <phoneticPr fontId="2"/>
  </si>
  <si>
    <t>〇〇高校　使用料</t>
    <rPh sb="2" eb="4">
      <t>コウコウ</t>
    </rPh>
    <rPh sb="5" eb="8">
      <t>シヨウリョウ</t>
    </rPh>
    <phoneticPr fontId="2"/>
  </si>
  <si>
    <t>〇〇高校バスケットボール女子顧問</t>
    <rPh sb="2" eb="4">
      <t>コウコウ</t>
    </rPh>
    <rPh sb="12" eb="14">
      <t>ジョシ</t>
    </rPh>
    <rPh sb="14" eb="16">
      <t>コモン</t>
    </rPh>
    <phoneticPr fontId="2"/>
  </si>
  <si>
    <t>△△高校　使用料</t>
    <rPh sb="2" eb="4">
      <t>コウコウ</t>
    </rPh>
    <rPh sb="5" eb="8">
      <t>シヨウリョウ</t>
    </rPh>
    <phoneticPr fontId="2"/>
  </si>
  <si>
    <t>〇〇総合体育館　2日目稼働役員日当、交通費</t>
    <rPh sb="4" eb="7">
      <t>タイイクカン</t>
    </rPh>
    <rPh sb="9" eb="11">
      <t>ニチメ</t>
    </rPh>
    <rPh sb="11" eb="15">
      <t>カドウヤクイン</t>
    </rPh>
    <rPh sb="15" eb="17">
      <t>ニットウ</t>
    </rPh>
    <rPh sb="18" eb="21">
      <t>コウツウヒ</t>
    </rPh>
    <phoneticPr fontId="2"/>
  </si>
  <si>
    <t>〇〇総合体育館　2日目審判稼働費</t>
    <rPh sb="9" eb="11">
      <t>ニチメ</t>
    </rPh>
    <rPh sb="11" eb="16">
      <t>シンパンカドウヒ</t>
    </rPh>
    <phoneticPr fontId="2"/>
  </si>
  <si>
    <t>〇〇総合体育館　2日目審判交通費</t>
    <rPh sb="9" eb="11">
      <t>ニチメ</t>
    </rPh>
    <rPh sb="11" eb="13">
      <t>シンパン</t>
    </rPh>
    <rPh sb="13" eb="16">
      <t>コウツウヒ</t>
    </rPh>
    <phoneticPr fontId="2"/>
  </si>
  <si>
    <t>〇〇総合体育館　2日目審判食糧費補助</t>
    <rPh sb="9" eb="11">
      <t>ニチメ</t>
    </rPh>
    <rPh sb="11" eb="13">
      <t>シンパン</t>
    </rPh>
    <rPh sb="13" eb="16">
      <t>ショクリョウヒ</t>
    </rPh>
    <rPh sb="16" eb="18">
      <t>ホジョ</t>
    </rPh>
    <phoneticPr fontId="2"/>
  </si>
  <si>
    <t>〇〇総合体育館　2日目PT稼働費</t>
    <rPh sb="4" eb="7">
      <t>タイイクカン</t>
    </rPh>
    <rPh sb="9" eb="11">
      <t>ニチメ</t>
    </rPh>
    <rPh sb="13" eb="15">
      <t>カドウ</t>
    </rPh>
    <rPh sb="15" eb="16">
      <t>ヒ</t>
    </rPh>
    <phoneticPr fontId="2"/>
  </si>
  <si>
    <t>〇〇アリーナ　2日目稼働役員日当、交通費</t>
    <rPh sb="8" eb="10">
      <t>ニチメ</t>
    </rPh>
    <rPh sb="10" eb="14">
      <t>カドウヤクイン</t>
    </rPh>
    <rPh sb="14" eb="16">
      <t>ニットウ</t>
    </rPh>
    <rPh sb="17" eb="20">
      <t>コウツウヒ</t>
    </rPh>
    <phoneticPr fontId="2"/>
  </si>
  <si>
    <t>〇〇アリーナ　2日目審判稼働費</t>
    <rPh sb="8" eb="10">
      <t>ニチメ</t>
    </rPh>
    <rPh sb="10" eb="15">
      <t>シンパンカドウヒ</t>
    </rPh>
    <phoneticPr fontId="2"/>
  </si>
  <si>
    <t>〇〇アリーナ　2日目審判交通費</t>
    <rPh sb="8" eb="10">
      <t>ニチメ</t>
    </rPh>
    <rPh sb="10" eb="12">
      <t>シンパン</t>
    </rPh>
    <rPh sb="12" eb="15">
      <t>コウツウヒ</t>
    </rPh>
    <phoneticPr fontId="2"/>
  </si>
  <si>
    <t>〇〇アリーナ　2日目審判食糧費補助</t>
    <rPh sb="8" eb="10">
      <t>ニチメ</t>
    </rPh>
    <rPh sb="10" eb="12">
      <t>シンパン</t>
    </rPh>
    <rPh sb="12" eb="15">
      <t>ショクリョウヒ</t>
    </rPh>
    <rPh sb="15" eb="17">
      <t>ホジョ</t>
    </rPh>
    <phoneticPr fontId="2"/>
  </si>
  <si>
    <t>〇〇総合体育館　3日目稼働役員日当、交通費</t>
    <rPh sb="4" eb="7">
      <t>タイイクカン</t>
    </rPh>
    <rPh sb="9" eb="11">
      <t>ニチメ</t>
    </rPh>
    <rPh sb="11" eb="15">
      <t>カドウヤクイン</t>
    </rPh>
    <rPh sb="15" eb="17">
      <t>ニットウ</t>
    </rPh>
    <rPh sb="18" eb="21">
      <t>コウツウヒ</t>
    </rPh>
    <phoneticPr fontId="2"/>
  </si>
  <si>
    <t>〇〇総合体育館　3日目審判稼働費</t>
    <rPh sb="9" eb="11">
      <t>ニチメ</t>
    </rPh>
    <rPh sb="11" eb="16">
      <t>シンパンカドウヒ</t>
    </rPh>
    <phoneticPr fontId="2"/>
  </si>
  <si>
    <t>〇〇総合体育館　3日目審判交通費</t>
    <rPh sb="9" eb="11">
      <t>ニチメ</t>
    </rPh>
    <rPh sb="11" eb="13">
      <t>シンパン</t>
    </rPh>
    <rPh sb="13" eb="16">
      <t>コウツウヒ</t>
    </rPh>
    <phoneticPr fontId="2"/>
  </si>
  <si>
    <t>〇〇総合体育館　3日目審判食糧費補助</t>
    <rPh sb="9" eb="11">
      <t>ニチメ</t>
    </rPh>
    <rPh sb="11" eb="13">
      <t>シンパン</t>
    </rPh>
    <rPh sb="13" eb="16">
      <t>ショクリョウヒ</t>
    </rPh>
    <rPh sb="16" eb="18">
      <t>ホジョ</t>
    </rPh>
    <phoneticPr fontId="2"/>
  </si>
  <si>
    <t>〇〇総合体育館　3日目PT稼働費</t>
    <rPh sb="4" eb="7">
      <t>タイイクカン</t>
    </rPh>
    <rPh sb="9" eb="11">
      <t>ニチメ</t>
    </rPh>
    <rPh sb="13" eb="15">
      <t>カドウ</t>
    </rPh>
    <rPh sb="15" eb="16">
      <t>ヒ</t>
    </rPh>
    <phoneticPr fontId="2"/>
  </si>
  <si>
    <t>〇〇総合体育館　3日目TO稼働費</t>
    <rPh sb="13" eb="16">
      <t>カドウヒ</t>
    </rPh>
    <phoneticPr fontId="2"/>
  </si>
  <si>
    <t>$$$ツアー</t>
    <phoneticPr fontId="2"/>
  </si>
  <si>
    <t>稼働役員、審判員　宿泊費</t>
    <rPh sb="0" eb="2">
      <t>カドウ</t>
    </rPh>
    <rPh sb="2" eb="4">
      <t>ヤクイン</t>
    </rPh>
    <rPh sb="5" eb="8">
      <t>シンパンイン</t>
    </rPh>
    <rPh sb="9" eb="12">
      <t>シュクハクヒ</t>
    </rPh>
    <phoneticPr fontId="2"/>
  </si>
  <si>
    <t>〇〇総合体育館　1日目PT交通費</t>
    <rPh sb="4" eb="7">
      <t>タイイクカン</t>
    </rPh>
    <rPh sb="9" eb="11">
      <t>ニチメ</t>
    </rPh>
    <rPh sb="13" eb="16">
      <t>コウツウヒ</t>
    </rPh>
    <phoneticPr fontId="2"/>
  </si>
  <si>
    <t>〇〇総合体育館　2日目PT交通費</t>
    <rPh sb="4" eb="7">
      <t>タイイクカン</t>
    </rPh>
    <rPh sb="9" eb="11">
      <t>ニチメ</t>
    </rPh>
    <rPh sb="13" eb="16">
      <t>コウツウヒ</t>
    </rPh>
    <phoneticPr fontId="2"/>
  </si>
  <si>
    <t>〇〇アリーナ　使用料（2日分）</t>
    <phoneticPr fontId="2"/>
  </si>
  <si>
    <t>会議室料11,000、日当・交通費90,200、軽食飲料費6,521</t>
    <rPh sb="0" eb="4">
      <t>カイギシツリョウ</t>
    </rPh>
    <rPh sb="11" eb="13">
      <t>ニットウ</t>
    </rPh>
    <rPh sb="14" eb="17">
      <t>コウツウヒ</t>
    </rPh>
    <rPh sb="24" eb="29">
      <t>ケイショクインリョウヒ</t>
    </rPh>
    <phoneticPr fontId="2"/>
  </si>
  <si>
    <t>ラインテープ28,000、靴袋330</t>
    <rPh sb="13" eb="15">
      <t>クツブクロ</t>
    </rPh>
    <phoneticPr fontId="2"/>
  </si>
  <si>
    <t>宿泊費振込手数料</t>
    <rPh sb="0" eb="3">
      <t>シュクハクヒ</t>
    </rPh>
    <rPh sb="3" eb="5">
      <t>フリコミ</t>
    </rPh>
    <rPh sb="5" eb="8">
      <t>テスウリョウ</t>
    </rPh>
    <phoneticPr fontId="2"/>
  </si>
  <si>
    <t>振込手数料1,760</t>
    <rPh sb="0" eb="5">
      <t>フリコミテスウリョウ</t>
    </rPh>
    <phoneticPr fontId="2"/>
  </si>
  <si>
    <t>プログラム印刷代198,800</t>
    <rPh sb="5" eb="8">
      <t>インサツダイ</t>
    </rPh>
    <phoneticPr fontId="2"/>
  </si>
  <si>
    <t>役員お弁当28,803、審判食糧費補助61,000、PT氷代855</t>
    <rPh sb="0" eb="2">
      <t>ヤクイン</t>
    </rPh>
    <rPh sb="3" eb="5">
      <t>ベントウ</t>
    </rPh>
    <rPh sb="12" eb="14">
      <t>シンパン</t>
    </rPh>
    <rPh sb="14" eb="17">
      <t>ショクリョウヒ</t>
    </rPh>
    <rPh sb="17" eb="19">
      <t>ホジョ</t>
    </rPh>
    <rPh sb="28" eb="30">
      <t>コオリダイ</t>
    </rPh>
    <phoneticPr fontId="2"/>
  </si>
  <si>
    <t>〇〇総合体育館97,800、〇〇アリーナ132,480</t>
    <rPh sb="2" eb="7">
      <t>ソウゴウタイイクカン</t>
    </rPh>
    <phoneticPr fontId="2"/>
  </si>
  <si>
    <t>茶菓代3,278</t>
    <rPh sb="0" eb="2">
      <t>チャカ</t>
    </rPh>
    <rPh sb="2" eb="3">
      <t>ダイ</t>
    </rPh>
    <phoneticPr fontId="2"/>
  </si>
  <si>
    <t>コート設営費50,000、審判稼働費366,000、PT稼働費18,000、高校使用料20,000、TO稼働費36,000</t>
    <rPh sb="3" eb="6">
      <t>セツエイヒ</t>
    </rPh>
    <rPh sb="13" eb="15">
      <t>シンパン</t>
    </rPh>
    <rPh sb="15" eb="18">
      <t>カドウヒ</t>
    </rPh>
    <rPh sb="28" eb="31">
      <t>カドウヒ</t>
    </rPh>
    <rPh sb="38" eb="40">
      <t>コウコウ</t>
    </rPh>
    <rPh sb="40" eb="43">
      <t>シヨウリョウ</t>
    </rPh>
    <rPh sb="52" eb="55">
      <t>カドウヒ</t>
    </rPh>
    <phoneticPr fontId="2"/>
  </si>
  <si>
    <t>郵送代550</t>
    <rPh sb="0" eb="3">
      <t>ユウソウダイ</t>
    </rPh>
    <phoneticPr fontId="2"/>
  </si>
  <si>
    <t>稼働役員日当・交通費167,600、審判交通費32,800、PT交通費1,500、役員・審判宿泊費120,000</t>
    <rPh sb="0" eb="4">
      <t>カドウヤクイン</t>
    </rPh>
    <rPh sb="4" eb="6">
      <t>ニットウ</t>
    </rPh>
    <rPh sb="7" eb="10">
      <t>コウツウヒ</t>
    </rPh>
    <rPh sb="18" eb="20">
      <t>シンパン</t>
    </rPh>
    <rPh sb="20" eb="23">
      <t>コウツウヒ</t>
    </rPh>
    <rPh sb="32" eb="35">
      <t>コウツウヒ</t>
    </rPh>
    <rPh sb="41" eb="43">
      <t>ヤクイン</t>
    </rPh>
    <rPh sb="44" eb="46">
      <t>シンパン</t>
    </rPh>
    <rPh sb="46" eb="49">
      <t>シュクハクヒ</t>
    </rPh>
    <phoneticPr fontId="2"/>
  </si>
  <si>
    <t>〇〇総合体育館　1日目稼働役員お弁当代</t>
    <rPh sb="4" eb="7">
      <t>タイイクカン</t>
    </rPh>
    <rPh sb="9" eb="11">
      <t>ニチメ</t>
    </rPh>
    <rPh sb="11" eb="15">
      <t>カドウヤクイン</t>
    </rPh>
    <rPh sb="16" eb="18">
      <t>ベントウ</t>
    </rPh>
    <rPh sb="18" eb="19">
      <t>ダイ</t>
    </rPh>
    <phoneticPr fontId="2"/>
  </si>
  <si>
    <t>〇〇アリーナ　1日目稼働役員お弁当代</t>
    <rPh sb="8" eb="10">
      <t>ニチメ</t>
    </rPh>
    <rPh sb="10" eb="14">
      <t>カドウヤクイン</t>
    </rPh>
    <rPh sb="15" eb="17">
      <t>ベントウ</t>
    </rPh>
    <rPh sb="17" eb="18">
      <t>ダイ</t>
    </rPh>
    <phoneticPr fontId="2"/>
  </si>
  <si>
    <t>〇〇高校　1日目稼働役員お弁当代</t>
    <rPh sb="2" eb="4">
      <t>コウコウ</t>
    </rPh>
    <rPh sb="6" eb="8">
      <t>ニチメ</t>
    </rPh>
    <rPh sb="8" eb="12">
      <t>カドウヤクイン</t>
    </rPh>
    <rPh sb="13" eb="15">
      <t>ベントウ</t>
    </rPh>
    <rPh sb="15" eb="16">
      <t>ダイ</t>
    </rPh>
    <phoneticPr fontId="2"/>
  </si>
  <si>
    <t>△△高校　1日目稼働役員お弁当代</t>
    <rPh sb="2" eb="4">
      <t>コウコウ</t>
    </rPh>
    <rPh sb="6" eb="8">
      <t>ニチメ</t>
    </rPh>
    <rPh sb="8" eb="12">
      <t>カドウヤクイン</t>
    </rPh>
    <rPh sb="13" eb="15">
      <t>ベントウ</t>
    </rPh>
    <rPh sb="15" eb="16">
      <t>ダイ</t>
    </rPh>
    <phoneticPr fontId="2"/>
  </si>
  <si>
    <t>〇〇総合体育館　2日目稼働役員お弁当代</t>
    <rPh sb="4" eb="7">
      <t>タイイクカン</t>
    </rPh>
    <rPh sb="9" eb="11">
      <t>ニチメ</t>
    </rPh>
    <rPh sb="11" eb="15">
      <t>カドウヤクイン</t>
    </rPh>
    <rPh sb="16" eb="18">
      <t>ベントウ</t>
    </rPh>
    <rPh sb="18" eb="19">
      <t>ダイ</t>
    </rPh>
    <phoneticPr fontId="2"/>
  </si>
  <si>
    <t>〇〇アリーナ　2日目稼働役員お弁当代</t>
    <rPh sb="8" eb="10">
      <t>ニチメ</t>
    </rPh>
    <rPh sb="10" eb="14">
      <t>カドウヤクイン</t>
    </rPh>
    <rPh sb="15" eb="17">
      <t>ベントウ</t>
    </rPh>
    <rPh sb="17" eb="18">
      <t>ダイ</t>
    </rPh>
    <phoneticPr fontId="2"/>
  </si>
  <si>
    <t>〇〇総合体育館　3日目稼働役員お弁当代</t>
    <rPh sb="4" eb="7">
      <t>タイイクカン</t>
    </rPh>
    <rPh sb="9" eb="11">
      <t>ニチメ</t>
    </rPh>
    <rPh sb="11" eb="15">
      <t>カドウヤクイン</t>
    </rPh>
    <rPh sb="16" eb="18">
      <t>ベントウ</t>
    </rPh>
    <rPh sb="18" eb="19">
      <t>ダイ</t>
    </rPh>
    <phoneticPr fontId="2"/>
  </si>
  <si>
    <t xml:space="preserve">大会1日目　6コート
大会2日目　4コート
大会3日目　2コート
参加チーム数
男子　 56チーム
</t>
    <rPh sb="0" eb="2">
      <t>タイカイ</t>
    </rPh>
    <rPh sb="3" eb="4">
      <t>ニチ</t>
    </rPh>
    <rPh sb="4" eb="5">
      <t>メ</t>
    </rPh>
    <rPh sb="11" eb="13">
      <t>タイカイ</t>
    </rPh>
    <rPh sb="14" eb="16">
      <t>カメ</t>
    </rPh>
    <rPh sb="22" eb="24">
      <t>タイカイ</t>
    </rPh>
    <rPh sb="25" eb="27">
      <t>カメ</t>
    </rPh>
    <phoneticPr fontId="2"/>
  </si>
  <si>
    <t>トーナメント方式で行う。3位決定戦は行わない。
7月19日　〇〇総合体育館　男子B【1回戦　全8試合】を実施。
　　　　　〇〇アリーナ　　男子C【1回戦　全8試合】を実施。
　　　　　〇〇高校　　　　男子C【1回戦　全4試合】を実施。
　　　　　△△高校　　　　男子C【1回戦　全4試合】を実施。
7月20日　〇〇総合体育館　男子B【2回戦、3回戦　全12試合】を実施。
　　　　　〇〇アリーナ　　男子C【2回戦、3回戦　全12試合】を実施。
7月21日　〇〇総合体育館　　男子B、C【準決勝、決勝　全6試合】を実施。</t>
    <rPh sb="34" eb="39">
      <t>ソウゴウタイイクカン</t>
    </rPh>
    <rPh sb="40" eb="42">
      <t>ダンシ</t>
    </rPh>
    <rPh sb="45" eb="47">
      <t>カイセン</t>
    </rPh>
    <rPh sb="48" eb="49">
      <t>ゼン</t>
    </rPh>
    <rPh sb="50" eb="52">
      <t>シアイ</t>
    </rPh>
    <rPh sb="96" eb="98">
      <t>コウコウ</t>
    </rPh>
    <rPh sb="127" eb="129">
      <t>コウコウ</t>
    </rPh>
    <rPh sb="165" eb="170">
      <t>ソウゴウタイイクカン</t>
    </rPh>
    <rPh sb="176" eb="178">
      <t>カイセン</t>
    </rPh>
    <rPh sb="180" eb="182">
      <t>カイセン</t>
    </rPh>
    <rPh sb="183" eb="184">
      <t>ゼン</t>
    </rPh>
    <rPh sb="186" eb="188">
      <t>シアイ</t>
    </rPh>
    <rPh sb="259" eb="260">
      <t>ゼン</t>
    </rPh>
    <rPh sb="261" eb="263">
      <t>シアイ</t>
    </rPh>
    <phoneticPr fontId="2"/>
  </si>
  <si>
    <t>表彰（優勝、準優勝、3位のチーム）及び個人賞（最優秀、敢闘、優秀）を発表する。
表彰　男子B　優勝   ：　〇〇〇〇〇
　　　　　　  準優勝：　◇◇◇◇◇
　　　　　　  ３位   ：　△△△△△　
　　　　　　  ３位   ：　□□□□□
　　　男子C　優勝   ：　●●●●●
　　　　　　  準優勝：　◆◆◆◆◆
　　　　　　  ３位   ：　▲▲▲▲▲　
　　　　　　  ３位   ：　■■■■■
個人賞　男子B　最優秀賞： ＃＃＃＃
                       敢闘賞　： ＄＄＄＄
                       優秀賞　： ％％％％　　　　　　   
　　　　男子C　最優秀賞： ＆＆＆＆
　　　　　　　  敢闘賞　： ＠＠＠＠
　　　　　　　  優秀賞　： ＊＊＊＊</t>
    <rPh sb="126" eb="128">
      <t>ダンシ</t>
    </rPh>
    <rPh sb="306" eb="308">
      <t>ダンシ</t>
    </rPh>
    <phoneticPr fontId="2"/>
  </si>
  <si>
    <t>レプリカカップ、個人賞</t>
    <rPh sb="8" eb="11">
      <t>コジンショウ</t>
    </rPh>
    <phoneticPr fontId="2"/>
  </si>
  <si>
    <t>レプリカカップ14,300、個人賞22,000</t>
    <rPh sb="14" eb="17">
      <t>コジンショウ</t>
    </rPh>
    <phoneticPr fontId="2"/>
  </si>
  <si>
    <t>【HBA】</t>
    <phoneticPr fontId="2"/>
  </si>
  <si>
    <t>役員稼働（上限800円）</t>
    <rPh sb="0" eb="2">
      <t>ヤクイン</t>
    </rPh>
    <rPh sb="2" eb="4">
      <t>カドウ</t>
    </rPh>
    <rPh sb="5" eb="7">
      <t>ジョウゲン</t>
    </rPh>
    <rPh sb="10" eb="11">
      <t>エン</t>
    </rPh>
    <phoneticPr fontId="2"/>
  </si>
  <si>
    <t>審判員（補助費500円）</t>
    <rPh sb="0" eb="3">
      <t>シンパンイン</t>
    </rPh>
    <rPh sb="10" eb="11">
      <t>エン</t>
    </rPh>
    <phoneticPr fontId="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</si>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</sst>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1"/>
      <color theme="1"/>
      <name val="AR P丸ゴシック体M"/>
      <family val="2"/>
      <charset val="128"/>
    </font>
    <font>
      <sz val="6"/>
      <name val="AR P丸ゴシック体M"/>
      <family val="2"/>
      <charset val="128"/>
    </font>
    <font>
      <sz val="16"/>
      <color rgb="FFFF0000"/>
      <name val="Meiryo UI"/>
      <family val="3"/>
      <charset val="128"/>
    </font>
    <font>
      <sz val="10"/>
      <color theme="0" tint="-0.249977111117893"/>
      <name val="Meiryo UI"/>
      <family val="3"/>
      <charset val="128"/>
    </font>
  </fonts>
  <fills count="22">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5" tint="0.79998168889431442"/>
        <bgColor indexed="64"/>
      </patternFill>
    </fill>
  </fills>
  <borders count="15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xf numFmtId="0" fontId="90" fillId="0" borderId="0">
      <alignment vertical="center"/>
    </xf>
  </cellStyleXfs>
  <cellXfs count="1219">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2" xfId="15" applyFont="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0" borderId="7" xfId="1" applyFont="1" applyFill="1" applyBorder="1" applyProtection="1">
      <alignment vertical="center"/>
    </xf>
    <xf numFmtId="38" fontId="17" fillId="20" borderId="49" xfId="1" applyFont="1" applyFill="1" applyBorder="1" applyProtection="1">
      <alignment vertical="center"/>
    </xf>
    <xf numFmtId="38" fontId="17" fillId="20"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0"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0" fontId="10" fillId="10" borderId="2" xfId="18" applyFont="1" applyFill="1" applyBorder="1" applyAlignment="1">
      <alignment horizontal="center" vertical="center"/>
    </xf>
    <xf numFmtId="0" fontId="10" fillId="12" borderId="2" xfId="18" applyFont="1" applyFill="1" applyBorder="1" applyAlignment="1">
      <alignment horizontal="center" vertical="center"/>
    </xf>
    <xf numFmtId="0" fontId="10" fillId="13" borderId="2" xfId="18" applyFont="1" applyFill="1" applyBorder="1" applyAlignment="1">
      <alignment horizontal="center" vertical="center"/>
    </xf>
    <xf numFmtId="0" fontId="10" fillId="21" borderId="2" xfId="18" applyFont="1" applyFill="1" applyBorder="1" applyAlignment="1">
      <alignment horizontal="center" vertical="center"/>
    </xf>
    <xf numFmtId="0" fontId="10" fillId="8" borderId="2" xfId="18" applyFont="1" applyFill="1" applyBorder="1" applyAlignment="1">
      <alignment horizontal="center" vertical="center"/>
    </xf>
    <xf numFmtId="0" fontId="10" fillId="0" borderId="2" xfId="18" applyFont="1" applyBorder="1" applyAlignment="1">
      <alignment horizontal="center" vertical="center"/>
    </xf>
    <xf numFmtId="0" fontId="10" fillId="0" borderId="11" xfId="15" applyFont="1" applyBorder="1" applyAlignment="1">
      <alignment horizontal="center" vertical="center"/>
    </xf>
    <xf numFmtId="38" fontId="48" fillId="8" borderId="6" xfId="1" applyFont="1" applyFill="1" applyBorder="1" applyAlignment="1" applyProtection="1">
      <alignment horizontal="right" vertical="center" shrinkToFit="1"/>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38" fontId="48" fillId="8" borderId="99" xfId="1" applyFont="1" applyFill="1" applyBorder="1" applyAlignment="1" applyProtection="1">
      <alignment horizontal="right" vertical="center" shrinkToFit="1"/>
    </xf>
    <xf numFmtId="0" fontId="58" fillId="8" borderId="70"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58" fillId="8" borderId="3" xfId="1" applyNumberFormat="1" applyFont="1" applyFill="1" applyBorder="1" applyAlignment="1" applyProtection="1">
      <alignmen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58" fillId="8" borderId="92" xfId="1" applyNumberFormat="1" applyFont="1" applyFill="1" applyBorder="1" applyAlignment="1" applyProtection="1">
      <alignmen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38" fontId="48" fillId="8" borderId="5" xfId="1" applyFont="1" applyFill="1" applyBorder="1" applyAlignment="1" applyProtection="1">
      <alignment horizontal="right" vertical="center" shrinkToFit="1"/>
      <protection locked="0"/>
    </xf>
    <xf numFmtId="0" fontId="58" fillId="8" borderId="71" xfId="15" applyFont="1" applyFill="1" applyBorder="1" applyProtection="1">
      <alignment vertical="center"/>
      <protection locked="0"/>
    </xf>
    <xf numFmtId="38" fontId="48" fillId="0" borderId="0" xfId="1" applyFont="1" applyFill="1" applyBorder="1" applyAlignment="1" applyProtection="1">
      <alignment horizontal="right" vertical="center" shrinkToFit="1"/>
      <protection locked="0"/>
    </xf>
    <xf numFmtId="0" fontId="53" fillId="0" borderId="0" xfId="15" applyFont="1">
      <alignment vertical="center"/>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0" borderId="0" xfId="15" applyFont="1" applyAlignment="1">
      <alignment horizontal="right" vertical="center" shrinkToFit="1"/>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54"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14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0" fontId="48" fillId="8" borderId="22" xfId="1" applyNumberFormat="1" applyFont="1" applyFill="1" applyBorder="1" applyAlignment="1" applyProtection="1">
      <alignment horizontal="right" vertical="center" shrinkToFit="1"/>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48" fillId="8" borderId="6" xfId="1" applyNumberFormat="1" applyFont="1" applyFill="1" applyBorder="1" applyAlignment="1" applyProtection="1">
      <alignment horizontal="right" vertical="center" shrinkToFit="1"/>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48" fillId="8" borderId="99" xfId="1" applyNumberFormat="1" applyFont="1" applyFill="1" applyBorder="1" applyAlignment="1" applyProtection="1">
      <alignment horizontal="right" vertical="center" shrinkToFit="1"/>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58" fillId="4" borderId="155" xfId="1" applyFont="1" applyFill="1" applyBorder="1" applyAlignment="1" applyProtection="1">
      <alignment horizontal="center" vertical="center" shrinkToFit="1"/>
    </xf>
    <xf numFmtId="38" fontId="58" fillId="8" borderId="23" xfId="1" applyFont="1" applyFill="1" applyBorder="1" applyAlignment="1" applyProtection="1">
      <alignment vertical="center" shrinkToFit="1"/>
      <protection locked="0"/>
    </xf>
    <xf numFmtId="38" fontId="58" fillId="8" borderId="108" xfId="1" applyFont="1" applyFill="1" applyBorder="1" applyAlignment="1" applyProtection="1">
      <alignment vertical="center" shrinkToFit="1"/>
      <protection locked="0"/>
    </xf>
    <xf numFmtId="0" fontId="58" fillId="8" borderId="113" xfId="1" applyNumberFormat="1" applyFont="1" applyFill="1" applyBorder="1" applyAlignment="1" applyProtection="1">
      <alignment vertical="center" shrinkToFit="1"/>
      <protection locked="0"/>
    </xf>
    <xf numFmtId="0" fontId="58" fillId="8" borderId="145" xfId="1" applyNumberFormat="1" applyFont="1" applyFill="1" applyBorder="1" applyAlignment="1" applyProtection="1">
      <alignment vertical="center" shrinkToFit="1"/>
      <protection locked="0"/>
    </xf>
    <xf numFmtId="0" fontId="58" fillId="8" borderId="60" xfId="1" applyNumberFormat="1" applyFont="1" applyFill="1" applyBorder="1" applyAlignment="1" applyProtection="1">
      <alignment vertical="center" shrinkToFit="1"/>
      <protection locked="0"/>
    </xf>
    <xf numFmtId="0" fontId="58" fillId="8" borderId="61" xfId="1" applyNumberFormat="1" applyFont="1" applyFill="1" applyBorder="1" applyAlignment="1" applyProtection="1">
      <alignment vertical="center" shrinkToFit="1"/>
      <protection locked="0"/>
    </xf>
    <xf numFmtId="38" fontId="58" fillId="4" borderId="143" xfId="1" applyFont="1" applyFill="1" applyBorder="1" applyAlignment="1" applyProtection="1">
      <alignment horizontal="center" vertical="center" shrinkToFit="1"/>
    </xf>
    <xf numFmtId="38" fontId="48" fillId="8" borderId="14" xfId="1" applyFont="1" applyFill="1" applyBorder="1" applyAlignment="1" applyProtection="1">
      <alignment horizontal="right" vertical="center" shrinkToFit="1"/>
      <protection locked="0"/>
    </xf>
    <xf numFmtId="38" fontId="48" fillId="8" borderId="143" xfId="1" applyFont="1" applyFill="1" applyBorder="1" applyAlignment="1" applyProtection="1">
      <alignment horizontal="right" vertical="center" shrinkToFit="1"/>
      <protection locked="0"/>
    </xf>
    <xf numFmtId="0" fontId="48" fillId="8" borderId="142" xfId="1" applyNumberFormat="1" applyFont="1" applyFill="1" applyBorder="1" applyAlignment="1" applyProtection="1">
      <alignment horizontal="right" vertical="center" shrinkToFit="1"/>
      <protection locked="0"/>
    </xf>
    <xf numFmtId="38" fontId="48" fillId="8" borderId="142" xfId="1" applyFont="1" applyFill="1" applyBorder="1" applyAlignment="1" applyProtection="1">
      <alignment horizontal="right" vertical="center" shrinkToFit="1"/>
      <protection locked="0"/>
    </xf>
    <xf numFmtId="0" fontId="93" fillId="0" borderId="0" xfId="17" applyFont="1" applyAlignment="1">
      <alignment vertical="center"/>
    </xf>
    <xf numFmtId="0" fontId="93" fillId="0" borderId="0" xfId="18" applyFont="1">
      <alignment vertical="center"/>
    </xf>
    <xf numFmtId="0" fontId="10" fillId="0" borderId="10" xfId="15" applyFont="1" applyBorder="1" applyAlignment="1">
      <alignment horizontal="center" vertical="center"/>
    </xf>
    <xf numFmtId="0" fontId="10" fillId="0" borderId="13" xfId="15" applyFont="1" applyBorder="1" applyAlignment="1">
      <alignment vertical="center" shrinkToFit="1"/>
    </xf>
    <xf numFmtId="38" fontId="20" fillId="0" borderId="13" xfId="2" applyFont="1" applyFill="1" applyBorder="1" applyAlignment="1" applyProtection="1">
      <alignment vertical="center" shrinkToFit="1"/>
    </xf>
    <xf numFmtId="38" fontId="20" fillId="0" borderId="2" xfId="1" applyFont="1" applyFill="1" applyBorder="1" applyAlignment="1" applyProtection="1">
      <alignment horizontal="right" vertical="center"/>
    </xf>
    <xf numFmtId="0" fontId="10" fillId="0" borderId="2" xfId="15" applyFont="1" applyBorder="1" applyAlignment="1">
      <alignment horizontal="center" vertical="center"/>
    </xf>
    <xf numFmtId="0" fontId="10" fillId="0" borderId="2" xfId="15" applyFont="1" applyBorder="1" applyAlignment="1">
      <alignment vertical="center" shrinkToFit="1"/>
    </xf>
    <xf numFmtId="38" fontId="20" fillId="0" borderId="2" xfId="2" applyFont="1" applyFill="1" applyBorder="1" applyAlignment="1" applyProtection="1">
      <alignment vertical="center" shrinkToFit="1"/>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6" xfId="1" applyFont="1" applyFill="1" applyBorder="1" applyAlignment="1" applyProtection="1">
      <alignment horizontal="right" vertical="center" shrinkToFit="1"/>
    </xf>
    <xf numFmtId="38" fontId="58" fillId="6" borderId="3"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6" borderId="12" xfId="1" applyFont="1" applyFill="1" applyBorder="1" applyAlignment="1" applyProtection="1">
      <alignment horizontal="right" vertical="center" shrinkToFit="1"/>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0" borderId="52" xfId="15" applyFont="1" applyBorder="1" applyAlignment="1">
      <alignment horizontal="left" vertical="center" shrinkToFit="1"/>
    </xf>
    <xf numFmtId="0" fontId="58" fillId="0" borderId="57" xfId="15" applyFont="1" applyBorder="1" applyAlignment="1">
      <alignment horizontal="left" vertical="center" shrinkToFit="1"/>
    </xf>
    <xf numFmtId="0" fontId="58" fillId="0" borderId="58" xfId="15" applyFont="1" applyBorder="1" applyAlignment="1">
      <alignment horizontal="left" vertical="center" shrinkToFit="1"/>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58" fillId="6" borderId="92" xfId="1" applyFont="1" applyFill="1" applyBorder="1" applyAlignment="1" applyProtection="1">
      <alignment horizontal="right" vertical="center" shrinkToFit="1"/>
    </xf>
    <xf numFmtId="38" fontId="48" fillId="13" borderId="95" xfId="1" applyFont="1" applyFill="1" applyBorder="1" applyAlignment="1" applyProtection="1">
      <alignment horizontal="center"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58" fillId="6" borderId="59" xfId="2" applyFont="1" applyFill="1" applyBorder="1" applyAlignment="1" applyProtection="1">
      <alignment vertical="center" shrinkToFit="1"/>
    </xf>
    <xf numFmtId="38" fontId="58" fillId="6" borderId="12" xfId="2" applyFont="1" applyFill="1" applyBorder="1" applyAlignment="1" applyProtection="1">
      <alignment vertical="center" shrinkToFit="1"/>
    </xf>
    <xf numFmtId="38" fontId="58" fillId="6" borderId="3" xfId="2" applyFont="1" applyFill="1" applyBorder="1" applyAlignment="1" applyProtection="1">
      <alignment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0" borderId="59" xfId="2" applyFont="1" applyFill="1" applyBorder="1" applyAlignment="1" applyProtection="1">
      <alignment vertical="center" shrinkToFit="1"/>
    </xf>
    <xf numFmtId="38" fontId="58" fillId="0" borderId="12" xfId="2" applyFont="1" applyFill="1" applyBorder="1" applyAlignment="1" applyProtection="1">
      <alignment vertical="center" shrinkToFit="1"/>
    </xf>
    <xf numFmtId="38" fontId="58" fillId="0" borderId="3" xfId="2" applyFont="1" applyFill="1" applyBorder="1" applyAlignment="1" applyProtection="1">
      <alignment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45" xfId="1" applyFont="1" applyFill="1" applyBorder="1" applyAlignment="1" applyProtection="1">
      <alignment horizontal="right" vertical="center" shrinkToFit="1"/>
      <protection locked="0"/>
    </xf>
    <xf numFmtId="38" fontId="58" fillId="0" borderId="57"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12" borderId="51" xfId="2" applyFont="1" applyFill="1" applyBorder="1" applyAlignment="1" applyProtection="1">
      <alignmen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vertical="center" shrinkToFit="1"/>
    </xf>
    <xf numFmtId="38" fontId="58" fillId="0" borderId="16" xfId="2" applyFont="1" applyFill="1" applyBorder="1" applyAlignment="1" applyProtection="1">
      <alignment vertical="center" shrinkToFit="1"/>
    </xf>
    <xf numFmtId="38" fontId="58" fillId="0" borderId="92" xfId="2" applyFont="1" applyFill="1" applyBorder="1" applyAlignment="1" applyProtection="1">
      <alignmen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vertical="center" shrinkToFit="1"/>
    </xf>
    <xf numFmtId="38" fontId="58" fillId="0" borderId="57" xfId="2" applyFont="1" applyFill="1" applyBorder="1" applyAlignment="1" applyProtection="1">
      <alignment vertical="center" shrinkToFit="1"/>
    </xf>
    <xf numFmtId="38" fontId="58" fillId="0" borderId="95" xfId="2" applyFont="1" applyFill="1" applyBorder="1" applyAlignment="1" applyProtection="1">
      <alignment vertical="center" shrinkToFit="1"/>
    </xf>
    <xf numFmtId="38" fontId="48" fillId="8" borderId="47" xfId="2"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4" fillId="12" borderId="146" xfId="15" applyFont="1" applyFill="1" applyBorder="1" applyAlignment="1" applyProtection="1">
      <alignment vertical="top" wrapText="1"/>
      <protection locked="0"/>
    </xf>
    <xf numFmtId="0" fontId="54" fillId="12" borderId="147" xfId="15" applyFont="1" applyFill="1" applyBorder="1" applyAlignment="1" applyProtection="1">
      <alignment vertical="top" wrapText="1"/>
      <protection locked="0"/>
    </xf>
    <xf numFmtId="0" fontId="54" fillId="12" borderId="148" xfId="15" applyFont="1" applyFill="1" applyBorder="1" applyAlignment="1" applyProtection="1">
      <alignment vertical="top" wrapText="1"/>
      <protection locked="0"/>
    </xf>
    <xf numFmtId="0" fontId="54" fillId="12" borderId="149" xfId="15" applyFont="1" applyFill="1" applyBorder="1" applyAlignment="1" applyProtection="1">
      <alignment vertical="top" wrapText="1"/>
      <protection locked="0"/>
    </xf>
    <xf numFmtId="0" fontId="54" fillId="12" borderId="0" xfId="15" applyFont="1" applyFill="1" applyAlignment="1" applyProtection="1">
      <alignment vertical="top" wrapText="1"/>
      <protection locked="0"/>
    </xf>
    <xf numFmtId="0" fontId="54" fillId="12" borderId="150" xfId="15" applyFont="1" applyFill="1" applyBorder="1" applyAlignment="1" applyProtection="1">
      <alignment vertical="top" wrapText="1"/>
      <protection locked="0"/>
    </xf>
    <xf numFmtId="0" fontId="54" fillId="12" borderId="151" xfId="15" applyFont="1" applyFill="1" applyBorder="1" applyAlignment="1" applyProtection="1">
      <alignment vertical="top" wrapText="1"/>
      <protection locked="0"/>
    </xf>
    <xf numFmtId="0" fontId="54" fillId="12" borderId="152" xfId="15" applyFont="1" applyFill="1" applyBorder="1" applyAlignment="1" applyProtection="1">
      <alignment vertical="top" wrapText="1"/>
      <protection locked="0"/>
    </xf>
    <xf numFmtId="0" fontId="54" fillId="12" borderId="153" xfId="15" applyFont="1" applyFill="1" applyBorder="1" applyAlignment="1" applyProtection="1">
      <alignment vertical="top"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0" fillId="10" borderId="6" xfId="18" applyFont="1" applyFill="1" applyBorder="1">
      <alignment vertical="center"/>
    </xf>
    <xf numFmtId="0" fontId="10" fillId="10" borderId="12" xfId="18" applyFont="1" applyFill="1" applyBorder="1">
      <alignment vertical="center"/>
    </xf>
    <xf numFmtId="0" fontId="10" fillId="10" borderId="3" xfId="18" applyFont="1" applyFill="1" applyBorder="1">
      <alignment vertical="center"/>
    </xf>
    <xf numFmtId="0" fontId="10" fillId="12" borderId="6" xfId="18" applyFont="1" applyFill="1" applyBorder="1">
      <alignment vertical="center"/>
    </xf>
    <xf numFmtId="0" fontId="10" fillId="12" borderId="12" xfId="18" applyFont="1" applyFill="1" applyBorder="1">
      <alignment vertical="center"/>
    </xf>
    <xf numFmtId="0" fontId="10" fillId="12" borderId="3" xfId="18" applyFont="1" applyFill="1" applyBorder="1">
      <alignment vertical="center"/>
    </xf>
    <xf numFmtId="0" fontId="50" fillId="0" borderId="66" xfId="15" applyFont="1" applyBorder="1" applyAlignment="1">
      <alignment vertical="center" shrinkToFit="1"/>
    </xf>
    <xf numFmtId="0" fontId="50" fillId="0" borderId="88" xfId="15" applyFont="1" applyBorder="1" applyAlignment="1">
      <alignment vertical="center" shrinkToFit="1"/>
    </xf>
    <xf numFmtId="0" fontId="71" fillId="6" borderId="0" xfId="15" applyFont="1" applyFill="1" applyAlignment="1">
      <alignment horizontal="center" vertical="center"/>
    </xf>
    <xf numFmtId="38" fontId="77" fillId="10" borderId="0" xfId="2" applyFont="1" applyFill="1" applyAlignment="1" applyProtection="1">
      <alignment horizontal="center" vertical="center" shrinkToFit="1"/>
    </xf>
    <xf numFmtId="56" fontId="50" fillId="0" borderId="66" xfId="15" applyNumberFormat="1" applyFont="1" applyBorder="1" applyAlignment="1">
      <alignment horizontal="center" vertical="center" shrinkToFit="1"/>
    </xf>
    <xf numFmtId="0" fontId="49" fillId="6" borderId="0" xfId="15" applyFont="1" applyFill="1" applyAlignment="1">
      <alignment horizontal="right" vertical="center"/>
    </xf>
    <xf numFmtId="0" fontId="10" fillId="13" borderId="6" xfId="18" applyFont="1" applyFill="1" applyBorder="1">
      <alignment vertical="center"/>
    </xf>
    <xf numFmtId="0" fontId="10" fillId="13" borderId="12" xfId="18" applyFont="1" applyFill="1" applyBorder="1">
      <alignment vertical="center"/>
    </xf>
    <xf numFmtId="0" fontId="10" fillId="13" borderId="3" xfId="18" applyFont="1" applyFill="1" applyBorder="1">
      <alignment vertical="center"/>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10" fillId="21" borderId="6" xfId="18" applyFont="1" applyFill="1" applyBorder="1">
      <alignment vertical="center"/>
    </xf>
    <xf numFmtId="0" fontId="10" fillId="21" borderId="12" xfId="18" applyFont="1" applyFill="1" applyBorder="1">
      <alignment vertical="center"/>
    </xf>
    <xf numFmtId="0" fontId="10" fillId="21" borderId="3" xfId="18" applyFont="1" applyFill="1" applyBorder="1">
      <alignment vertical="center"/>
    </xf>
    <xf numFmtId="0" fontId="10" fillId="8" borderId="6" xfId="18" applyFont="1" applyFill="1" applyBorder="1">
      <alignment vertical="center"/>
    </xf>
    <xf numFmtId="0" fontId="10" fillId="8" borderId="12" xfId="18" applyFont="1" applyFill="1" applyBorder="1">
      <alignment vertical="center"/>
    </xf>
    <xf numFmtId="0" fontId="10" fillId="8" borderId="3" xfId="18" applyFont="1" applyFill="1" applyBorder="1">
      <alignment vertical="center"/>
    </xf>
    <xf numFmtId="0" fontId="10" fillId="0" borderId="6" xfId="18" applyFont="1" applyBorder="1">
      <alignment vertical="center"/>
    </xf>
    <xf numFmtId="0" fontId="10" fillId="0" borderId="12" xfId="18" applyFont="1" applyBorder="1">
      <alignment vertical="center"/>
    </xf>
    <xf numFmtId="0" fontId="10" fillId="0" borderId="3" xfId="18" applyFont="1" applyBorder="1">
      <alignment vertical="center"/>
    </xf>
    <xf numFmtId="0" fontId="56" fillId="0" borderId="11" xfId="0" applyFont="1" applyBorder="1" applyAlignment="1">
      <alignment horizontal="left" vertical="center" shrinkToFit="1"/>
    </xf>
    <xf numFmtId="0" fontId="56" fillId="0" borderId="0" xfId="0" applyFont="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19"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19" borderId="44" xfId="1" applyFont="1" applyFill="1" applyBorder="1" applyAlignment="1" applyProtection="1">
      <alignment horizontal="right" vertical="center" shrinkToFit="1"/>
    </xf>
    <xf numFmtId="38" fontId="59" fillId="19" borderId="45" xfId="1" applyFont="1" applyFill="1" applyBorder="1" applyAlignment="1" applyProtection="1">
      <alignment horizontal="right" vertical="center" shrinkToFit="1"/>
    </xf>
    <xf numFmtId="38" fontId="59" fillId="19"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vertical="center" shrinkToFit="1"/>
    </xf>
    <xf numFmtId="38" fontId="58" fillId="0" borderId="0" xfId="2" applyFont="1" applyFill="1" applyBorder="1" applyAlignment="1" applyProtection="1">
      <alignment vertical="center" shrinkToFit="1"/>
    </xf>
    <xf numFmtId="38" fontId="58" fillId="0" borderId="54" xfId="2" applyFont="1" applyFill="1" applyBorder="1" applyAlignment="1" applyProtection="1">
      <alignmen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48" fillId="12" borderId="2" xfId="1"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38" fontId="72" fillId="6" borderId="6" xfId="1" applyFont="1" applyFill="1" applyBorder="1" applyAlignment="1" applyProtection="1">
      <alignment horizontal="right" vertical="center" shrinkToFit="1"/>
    </xf>
    <xf numFmtId="38" fontId="72" fillId="6" borderId="12" xfId="1" applyFont="1" applyFill="1" applyBorder="1" applyAlignment="1" applyProtection="1">
      <alignment horizontal="righ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vertical="center" shrinkToFit="1"/>
    </xf>
    <xf numFmtId="38" fontId="58" fillId="6" borderId="11" xfId="2" applyFont="1" applyFill="1" applyBorder="1" applyAlignment="1" applyProtection="1">
      <alignment vertical="center" shrinkToFit="1"/>
    </xf>
    <xf numFmtId="38" fontId="58" fillId="6" borderId="23" xfId="2" applyFont="1" applyFill="1" applyBorder="1" applyAlignment="1" applyProtection="1">
      <alignmen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72" fillId="6" borderId="24" xfId="1" applyFont="1" applyFill="1" applyBorder="1" applyAlignment="1" applyProtection="1">
      <alignment horizontal="right" vertical="center" shrinkToFit="1"/>
    </xf>
    <xf numFmtId="38" fontId="72" fillId="6" borderId="11"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0" fontId="50" fillId="6" borderId="2" xfId="15" applyFont="1" applyFill="1" applyBorder="1" applyAlignment="1">
      <alignment horizontal="center" vertical="center"/>
    </xf>
    <xf numFmtId="0" fontId="50" fillId="6" borderId="2" xfId="15" applyFont="1" applyFill="1" applyBorder="1" applyAlignment="1">
      <alignment horizontal="center" vertical="center" wrapText="1"/>
    </xf>
    <xf numFmtId="0" fontId="54" fillId="12" borderId="146" xfId="15" applyFont="1" applyFill="1" applyBorder="1" applyAlignment="1">
      <alignment vertical="top" wrapText="1"/>
    </xf>
    <xf numFmtId="0" fontId="54" fillId="12" borderId="147" xfId="15" applyFont="1" applyFill="1" applyBorder="1" applyAlignment="1">
      <alignment vertical="top" wrapText="1"/>
    </xf>
    <xf numFmtId="0" fontId="54" fillId="12" borderId="148" xfId="15" applyFont="1" applyFill="1" applyBorder="1" applyAlignment="1">
      <alignment vertical="top" wrapText="1"/>
    </xf>
    <xf numFmtId="0" fontId="54" fillId="12" borderId="149" xfId="15" applyFont="1" applyFill="1" applyBorder="1" applyAlignment="1">
      <alignment vertical="top" wrapText="1"/>
    </xf>
    <xf numFmtId="0" fontId="54" fillId="12" borderId="0" xfId="15" applyFont="1" applyFill="1" applyAlignment="1">
      <alignment vertical="top" wrapText="1"/>
    </xf>
    <xf numFmtId="0" fontId="54" fillId="12" borderId="150" xfId="15" applyFont="1" applyFill="1" applyBorder="1" applyAlignment="1">
      <alignment vertical="top" wrapText="1"/>
    </xf>
    <xf numFmtId="0" fontId="54" fillId="12" borderId="151" xfId="15" applyFont="1" applyFill="1" applyBorder="1" applyAlignment="1">
      <alignment vertical="top" wrapText="1"/>
    </xf>
    <xf numFmtId="0" fontId="54" fillId="12" borderId="152" xfId="15" applyFont="1" applyFill="1" applyBorder="1" applyAlignment="1">
      <alignment vertical="top" wrapText="1"/>
    </xf>
    <xf numFmtId="0" fontId="54" fillId="12" borderId="153" xfId="15" applyFont="1" applyFill="1" applyBorder="1" applyAlignment="1">
      <alignment vertical="top" wrapTex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cellXfs>
  <cellStyles count="19">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2 3" xfId="18" xr:uid="{34695D54-7C04-4B11-A288-FA2591016987}"/>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34</xdr:col>
      <xdr:colOff>510018</xdr:colOff>
      <xdr:row>13</xdr:row>
      <xdr:rowOff>80911</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0901793" y="2652661"/>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46</xdr:col>
      <xdr:colOff>0</xdr:colOff>
      <xdr:row>0</xdr:row>
      <xdr:rowOff>0</xdr:rowOff>
    </xdr:from>
    <xdr:to>
      <xdr:col>55</xdr:col>
      <xdr:colOff>361950</xdr:colOff>
      <xdr:row>34</xdr:row>
      <xdr:rowOff>179685</xdr:rowOff>
    </xdr:to>
    <xdr:pic>
      <xdr:nvPicPr>
        <xdr:cNvPr id="4" name="図 3">
          <a:extLst>
            <a:ext uri="{FF2B5EF4-FFF2-40B4-BE49-F238E27FC236}">
              <a16:creationId xmlns:a16="http://schemas.microsoft.com/office/drawing/2014/main" id="{BAAFFA67-CF32-4C63-9183-44CE71578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9" name="右中かっこ 8">
          <a:extLst>
            <a:ext uri="{FF2B5EF4-FFF2-40B4-BE49-F238E27FC236}">
              <a16:creationId xmlns:a16="http://schemas.microsoft.com/office/drawing/2014/main" id="{E38824C2-986F-41A2-8B19-196A04CB4FC1}"/>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0" name="右中かっこ 9">
          <a:extLst>
            <a:ext uri="{FF2B5EF4-FFF2-40B4-BE49-F238E27FC236}">
              <a16:creationId xmlns:a16="http://schemas.microsoft.com/office/drawing/2014/main" id="{3511FEDF-2F66-49DC-878B-142A53CF62C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514350</xdr:colOff>
      <xdr:row>13</xdr:row>
      <xdr:rowOff>76200</xdr:rowOff>
    </xdr:from>
    <xdr:ext cx="2781300" cy="867228"/>
    <xdr:sp macro="" textlink="">
      <xdr:nvSpPr>
        <xdr:cNvPr id="12" name="角丸四角形吹き出し 5">
          <a:extLst>
            <a:ext uri="{FF2B5EF4-FFF2-40B4-BE49-F238E27FC236}">
              <a16:creationId xmlns:a16="http://schemas.microsoft.com/office/drawing/2014/main" id="{81793787-2EF3-4E08-85EA-F4BE0E096044}"/>
            </a:ext>
          </a:extLst>
        </xdr:cNvPr>
        <xdr:cNvSpPr/>
      </xdr:nvSpPr>
      <xdr:spPr>
        <a:xfrm>
          <a:off x="10906125" y="2647950"/>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editAs="oneCell">
    <xdr:from>
      <xdr:col>46</xdr:col>
      <xdr:colOff>0</xdr:colOff>
      <xdr:row>0</xdr:row>
      <xdr:rowOff>0</xdr:rowOff>
    </xdr:from>
    <xdr:to>
      <xdr:col>55</xdr:col>
      <xdr:colOff>361950</xdr:colOff>
      <xdr:row>34</xdr:row>
      <xdr:rowOff>179685</xdr:rowOff>
    </xdr:to>
    <xdr:pic>
      <xdr:nvPicPr>
        <xdr:cNvPr id="13" name="図 12">
          <a:extLst>
            <a:ext uri="{FF2B5EF4-FFF2-40B4-BE49-F238E27FC236}">
              <a16:creationId xmlns:a16="http://schemas.microsoft.com/office/drawing/2014/main" id="{E3741530-CB46-4413-AEAB-4CAD24EFD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3" name="右中かっこ 2">
          <a:extLst>
            <a:ext uri="{FF2B5EF4-FFF2-40B4-BE49-F238E27FC236}">
              <a16:creationId xmlns:a16="http://schemas.microsoft.com/office/drawing/2014/main" id="{3B981A1F-1F61-4874-82E1-C3955281496A}"/>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1" name="右中かっこ 10">
          <a:extLst>
            <a:ext uri="{FF2B5EF4-FFF2-40B4-BE49-F238E27FC236}">
              <a16:creationId xmlns:a16="http://schemas.microsoft.com/office/drawing/2014/main" id="{DD546970-80DA-4F13-A45F-2D76D51408C8}"/>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file:///\\192.168.1.100\&#9315;&#36001;&#21209;\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FF0000"/>
    <pageSetUpPr fitToPage="1"/>
  </sheetPr>
  <dimension ref="A1:CT78"/>
  <sheetViews>
    <sheetView showGridLines="0" tabSelected="1" zoomScale="80" zoomScaleNormal="80" zoomScaleSheetLayoutView="90" workbookViewId="0">
      <selection activeCell="L12" sqref="L12"/>
    </sheetView>
  </sheetViews>
  <sheetFormatPr defaultColWidth="9" defaultRowHeight="15"/>
  <cols>
    <col min="1" max="1" width="3.88671875" style="3" customWidth="1"/>
    <col min="2" max="2" width="11.6640625" style="3" customWidth="1"/>
    <col min="3" max="3" width="3.88671875" style="3" customWidth="1"/>
    <col min="4" max="24" width="3.88671875" style="54" customWidth="1"/>
    <col min="25" max="30" width="3.88671875" style="3" customWidth="1"/>
    <col min="31" max="31" width="3.77734375" style="3" customWidth="1"/>
    <col min="32" max="33" width="7.77734375" style="3" customWidth="1"/>
    <col min="34" max="34" width="7.77734375" style="55" customWidth="1"/>
    <col min="35" max="56" width="7.77734375" style="3" customWidth="1"/>
    <col min="57" max="72" width="7.21875" style="3" customWidth="1"/>
    <col min="73" max="16384" width="9" style="3"/>
  </cols>
  <sheetData>
    <row r="1" spans="1:69" ht="19.95" customHeight="1">
      <c r="A1" s="235" t="s">
        <v>440</v>
      </c>
      <c r="B1" s="235"/>
      <c r="C1" s="2"/>
      <c r="J1" s="234"/>
      <c r="K1" s="234"/>
      <c r="L1" s="719" t="s">
        <v>370</v>
      </c>
      <c r="M1" s="719"/>
      <c r="N1" s="719"/>
      <c r="O1" s="719"/>
      <c r="P1" s="719"/>
      <c r="Q1" s="719"/>
      <c r="R1" s="244"/>
      <c r="S1" s="245" t="s">
        <v>394</v>
      </c>
      <c r="T1" s="244"/>
      <c r="U1" s="244"/>
      <c r="V1" s="244"/>
      <c r="W1" s="244"/>
      <c r="Y1" s="246"/>
      <c r="AF1" s="154" t="s">
        <v>372</v>
      </c>
      <c r="AH1" s="55" t="s">
        <v>265</v>
      </c>
    </row>
    <row r="2" spans="1:69" ht="16.2" customHeight="1">
      <c r="B2" s="103"/>
      <c r="C2" s="103"/>
      <c r="D2" s="103"/>
      <c r="E2" s="103"/>
      <c r="F2" s="103"/>
      <c r="G2" s="103"/>
      <c r="H2" s="103"/>
      <c r="I2" s="103"/>
      <c r="J2" s="234"/>
      <c r="K2" s="234"/>
      <c r="L2" s="719"/>
      <c r="M2" s="719"/>
      <c r="N2" s="719"/>
      <c r="O2" s="719"/>
      <c r="P2" s="719"/>
      <c r="Q2" s="719"/>
      <c r="R2" s="244"/>
      <c r="S2" s="247" t="s">
        <v>392</v>
      </c>
      <c r="T2" s="244"/>
      <c r="U2" s="244"/>
      <c r="V2" s="244"/>
      <c r="W2" s="244"/>
      <c r="X2" s="104"/>
      <c r="Y2" s="248"/>
      <c r="Z2" s="104"/>
      <c r="AA2" s="104"/>
      <c r="AB2" s="104"/>
      <c r="AC2" s="104"/>
      <c r="AD2" s="104"/>
      <c r="AF2" s="154" t="s">
        <v>330</v>
      </c>
      <c r="AH2" s="321" t="s">
        <v>86</v>
      </c>
      <c r="AI2" s="700" t="s">
        <v>342</v>
      </c>
      <c r="AJ2" s="701"/>
      <c r="AK2" s="701"/>
      <c r="AL2" s="701"/>
      <c r="AM2" s="701"/>
      <c r="AN2" s="701"/>
      <c r="AO2" s="701"/>
      <c r="AP2" s="701"/>
      <c r="AQ2" s="701"/>
      <c r="AR2" s="702"/>
      <c r="AT2" s="183"/>
      <c r="AU2" s="697"/>
      <c r="AV2" s="697"/>
      <c r="AW2" s="697"/>
    </row>
    <row r="3" spans="1:69" ht="19.2">
      <c r="A3" s="4"/>
      <c r="B3" s="4"/>
      <c r="C3" s="4"/>
      <c r="D3" s="56"/>
      <c r="E3" s="56"/>
      <c r="F3" s="56"/>
      <c r="G3" s="56"/>
      <c r="H3" s="56"/>
      <c r="I3" s="56"/>
      <c r="J3" s="243"/>
      <c r="K3" s="243"/>
      <c r="L3" s="720" t="str">
        <f>IFERROR(VLOOKUP($D$8,$AH$2:$AS$13,12,0),"")</f>
        <v>〔事業〕</v>
      </c>
      <c r="M3" s="720"/>
      <c r="N3" s="720"/>
      <c r="O3" s="720"/>
      <c r="P3" s="720"/>
      <c r="Q3" s="720"/>
      <c r="R3" s="249"/>
      <c r="S3" s="250" t="s">
        <v>393</v>
      </c>
      <c r="T3" s="249"/>
      <c r="U3" s="249"/>
      <c r="V3" s="249"/>
      <c r="W3" s="249"/>
      <c r="X3" s="105"/>
      <c r="Y3" s="251"/>
      <c r="Z3" s="2"/>
      <c r="AA3" s="2"/>
      <c r="AB3" s="2"/>
      <c r="AC3" s="2"/>
      <c r="AD3" s="2"/>
      <c r="AF3" s="154" t="s">
        <v>331</v>
      </c>
      <c r="AH3" s="361">
        <v>1</v>
      </c>
      <c r="AI3" s="711" t="s">
        <v>446</v>
      </c>
      <c r="AJ3" s="712"/>
      <c r="AK3" s="712"/>
      <c r="AL3" s="712"/>
      <c r="AM3" s="712"/>
      <c r="AN3" s="712"/>
      <c r="AO3" s="712"/>
      <c r="AP3" s="712"/>
      <c r="AQ3" s="712"/>
      <c r="AR3" s="713"/>
      <c r="AS3" s="155" t="s">
        <v>459</v>
      </c>
      <c r="AT3" s="698"/>
      <c r="AU3" s="699"/>
      <c r="AV3" s="699"/>
      <c r="AW3" s="699"/>
    </row>
    <row r="4" spans="1:69" ht="13.95" customHeight="1" thickBot="1">
      <c r="A4" s="2"/>
      <c r="B4" s="2"/>
      <c r="C4" s="2"/>
      <c r="J4" s="243"/>
      <c r="K4" s="243"/>
      <c r="L4" s="243"/>
      <c r="M4" s="243"/>
      <c r="N4" s="243"/>
      <c r="O4" s="243"/>
      <c r="P4" s="243"/>
      <c r="Q4" s="242"/>
      <c r="R4" s="249"/>
      <c r="S4" s="249"/>
      <c r="T4" s="249"/>
      <c r="U4" s="249"/>
      <c r="V4" s="249"/>
      <c r="W4" s="249"/>
      <c r="AF4" s="154" t="s">
        <v>332</v>
      </c>
      <c r="AH4" s="361">
        <v>2</v>
      </c>
      <c r="AI4" s="711" t="s">
        <v>447</v>
      </c>
      <c r="AJ4" s="712"/>
      <c r="AK4" s="712"/>
      <c r="AL4" s="712"/>
      <c r="AM4" s="712"/>
      <c r="AN4" s="712"/>
      <c r="AO4" s="712"/>
      <c r="AP4" s="712"/>
      <c r="AQ4" s="712"/>
      <c r="AR4" s="713"/>
      <c r="AS4" s="155" t="s">
        <v>459</v>
      </c>
      <c r="AT4" s="698"/>
      <c r="AU4" s="699"/>
      <c r="AV4" s="699"/>
      <c r="AW4" s="699"/>
    </row>
    <row r="5" spans="1:69" ht="15" customHeight="1">
      <c r="A5" s="57"/>
      <c r="B5" s="57"/>
      <c r="C5" s="57"/>
      <c r="R5" s="491" t="s">
        <v>441</v>
      </c>
      <c r="S5" s="492"/>
      <c r="T5" s="492"/>
      <c r="U5" s="493"/>
      <c r="V5" s="500" t="s">
        <v>445</v>
      </c>
      <c r="W5" s="501"/>
      <c r="X5" s="501"/>
      <c r="Y5" s="501"/>
      <c r="Z5" s="501"/>
      <c r="AA5" s="501"/>
      <c r="AB5" s="501"/>
      <c r="AC5" s="501"/>
      <c r="AD5" s="502"/>
      <c r="AF5" s="154" t="s">
        <v>328</v>
      </c>
      <c r="AH5" s="362">
        <v>3</v>
      </c>
      <c r="AI5" s="714" t="s">
        <v>448</v>
      </c>
      <c r="AJ5" s="715"/>
      <c r="AK5" s="715"/>
      <c r="AL5" s="715"/>
      <c r="AM5" s="715"/>
      <c r="AN5" s="715"/>
      <c r="AO5" s="715"/>
      <c r="AP5" s="715"/>
      <c r="AQ5" s="715"/>
      <c r="AR5" s="716"/>
      <c r="AS5" s="155" t="s">
        <v>459</v>
      </c>
      <c r="AV5" s="54"/>
      <c r="AW5" s="54"/>
      <c r="AX5" s="54"/>
      <c r="AY5" s="54"/>
      <c r="AZ5" s="54"/>
      <c r="BA5" s="54"/>
      <c r="BB5" s="54"/>
      <c r="BC5" s="54"/>
      <c r="BD5" s="54"/>
      <c r="BE5" s="54"/>
      <c r="BF5" s="54"/>
      <c r="BG5" s="54"/>
      <c r="BH5" s="54"/>
      <c r="BI5" s="54"/>
      <c r="BJ5" s="54"/>
      <c r="BK5" s="54"/>
      <c r="BL5" s="54"/>
      <c r="BM5" s="54"/>
      <c r="BN5" s="54"/>
      <c r="BO5" s="54"/>
      <c r="BP5" s="54"/>
      <c r="BQ5" s="54"/>
    </row>
    <row r="6" spans="1:69" ht="13.5" customHeight="1">
      <c r="A6" s="57"/>
      <c r="B6" s="57"/>
      <c r="C6" s="57"/>
      <c r="R6" s="494" t="s">
        <v>442</v>
      </c>
      <c r="S6" s="495"/>
      <c r="T6" s="495"/>
      <c r="U6" s="496"/>
      <c r="V6" s="503" t="s">
        <v>467</v>
      </c>
      <c r="W6" s="504"/>
      <c r="X6" s="504"/>
      <c r="Y6" s="504"/>
      <c r="Z6" s="504"/>
      <c r="AA6" s="504"/>
      <c r="AB6" s="504"/>
      <c r="AC6" s="504"/>
      <c r="AD6" s="505"/>
      <c r="AF6" s="154" t="s">
        <v>333</v>
      </c>
      <c r="AH6" s="362">
        <v>4</v>
      </c>
      <c r="AI6" s="714" t="s">
        <v>449</v>
      </c>
      <c r="AJ6" s="715"/>
      <c r="AK6" s="715"/>
      <c r="AL6" s="715"/>
      <c r="AM6" s="715"/>
      <c r="AN6" s="715"/>
      <c r="AO6" s="715"/>
      <c r="AP6" s="715"/>
      <c r="AQ6" s="715"/>
      <c r="AR6" s="716"/>
      <c r="AS6" s="155" t="s">
        <v>459</v>
      </c>
      <c r="AU6" s="54"/>
      <c r="AV6" s="54"/>
      <c r="AW6" s="54"/>
      <c r="AX6" s="54"/>
      <c r="AY6" s="54"/>
      <c r="AZ6" s="54"/>
      <c r="BA6" s="54"/>
      <c r="BB6" s="54"/>
      <c r="BC6" s="54"/>
      <c r="BD6" s="54"/>
      <c r="BE6" s="54"/>
      <c r="BF6" s="54"/>
      <c r="BG6" s="54"/>
      <c r="BH6" s="54"/>
      <c r="BI6" s="54"/>
      <c r="BJ6" s="54"/>
      <c r="BK6" s="54"/>
      <c r="BL6" s="54"/>
      <c r="BM6" s="54"/>
      <c r="BN6" s="54"/>
      <c r="BO6" s="54"/>
      <c r="BP6" s="54"/>
      <c r="BQ6" s="54"/>
    </row>
    <row r="7" spans="1:69" ht="13.95" customHeight="1" thickBot="1">
      <c r="A7" s="2"/>
      <c r="B7" s="2"/>
      <c r="C7" s="2"/>
      <c r="D7" s="2"/>
      <c r="E7" s="2"/>
      <c r="F7" s="2"/>
      <c r="R7" s="494" t="s">
        <v>443</v>
      </c>
      <c r="S7" s="495"/>
      <c r="T7" s="495"/>
      <c r="U7" s="496"/>
      <c r="V7" s="503" t="s">
        <v>480</v>
      </c>
      <c r="W7" s="504"/>
      <c r="X7" s="504"/>
      <c r="Y7" s="504"/>
      <c r="Z7" s="504"/>
      <c r="AA7" s="504"/>
      <c r="AB7" s="504"/>
      <c r="AC7" s="504"/>
      <c r="AD7" s="505"/>
      <c r="AF7" s="154" t="s">
        <v>334</v>
      </c>
      <c r="AH7" s="362">
        <v>5</v>
      </c>
      <c r="AI7" s="714" t="s">
        <v>450</v>
      </c>
      <c r="AJ7" s="715"/>
      <c r="AK7" s="715"/>
      <c r="AL7" s="715"/>
      <c r="AM7" s="715"/>
      <c r="AN7" s="715"/>
      <c r="AO7" s="715"/>
      <c r="AP7" s="715"/>
      <c r="AQ7" s="715"/>
      <c r="AR7" s="716"/>
      <c r="AS7" s="155" t="s">
        <v>459</v>
      </c>
      <c r="AU7" s="54"/>
      <c r="AV7" s="54"/>
      <c r="AW7" s="54"/>
      <c r="AX7" s="54"/>
      <c r="AY7" s="54"/>
      <c r="AZ7" s="54"/>
      <c r="BA7" s="54"/>
      <c r="BB7" s="54"/>
      <c r="BC7" s="54"/>
      <c r="BD7" s="54"/>
      <c r="BE7" s="54"/>
      <c r="BF7" s="54"/>
      <c r="BG7" s="54"/>
      <c r="BH7" s="54"/>
      <c r="BI7" s="54"/>
      <c r="BJ7" s="54"/>
      <c r="BK7" s="54"/>
      <c r="BL7" s="54"/>
      <c r="BM7" s="54"/>
      <c r="BN7" s="54"/>
      <c r="BO7" s="54"/>
      <c r="BP7" s="54"/>
      <c r="BQ7" s="54"/>
    </row>
    <row r="8" spans="1:69" ht="13.2" customHeight="1" thickTop="1" thickBot="1">
      <c r="A8" s="705" t="s">
        <v>86</v>
      </c>
      <c r="B8" s="706"/>
      <c r="C8" s="707"/>
      <c r="D8" s="673">
        <v>11</v>
      </c>
      <c r="E8" s="674"/>
      <c r="F8" s="675"/>
      <c r="G8" s="85"/>
      <c r="H8" s="85"/>
      <c r="I8" s="85"/>
      <c r="J8" s="85"/>
      <c r="K8" s="85"/>
      <c r="L8" s="85"/>
      <c r="M8" s="85"/>
      <c r="N8" s="85"/>
      <c r="O8" s="85"/>
      <c r="P8" s="85"/>
      <c r="Q8" s="85"/>
      <c r="R8" s="497" t="s">
        <v>444</v>
      </c>
      <c r="S8" s="498"/>
      <c r="T8" s="498"/>
      <c r="U8" s="499"/>
      <c r="V8" s="506" t="s">
        <v>481</v>
      </c>
      <c r="W8" s="507"/>
      <c r="X8" s="507"/>
      <c r="Y8" s="507"/>
      <c r="Z8" s="507"/>
      <c r="AA8" s="507"/>
      <c r="AB8" s="507"/>
      <c r="AC8" s="507"/>
      <c r="AD8" s="508"/>
      <c r="AF8" s="154" t="s">
        <v>329</v>
      </c>
      <c r="AH8" s="362">
        <v>6</v>
      </c>
      <c r="AI8" s="714" t="s">
        <v>451</v>
      </c>
      <c r="AJ8" s="715"/>
      <c r="AK8" s="715"/>
      <c r="AL8" s="715"/>
      <c r="AM8" s="715"/>
      <c r="AN8" s="715"/>
      <c r="AO8" s="715"/>
      <c r="AP8" s="715"/>
      <c r="AQ8" s="715"/>
      <c r="AR8" s="716"/>
      <c r="AS8" s="155" t="s">
        <v>459</v>
      </c>
      <c r="AU8" s="54"/>
    </row>
    <row r="9" spans="1:69" ht="13.2" customHeight="1" thickBot="1">
      <c r="A9" s="708"/>
      <c r="B9" s="709"/>
      <c r="C9" s="710"/>
      <c r="D9" s="676"/>
      <c r="E9" s="677"/>
      <c r="F9" s="678"/>
      <c r="G9" s="184"/>
      <c r="H9" s="184"/>
      <c r="I9" s="184"/>
      <c r="J9" s="185"/>
      <c r="K9" s="185"/>
      <c r="L9" s="185"/>
      <c r="M9" s="185"/>
      <c r="N9" s="185"/>
      <c r="O9" s="185"/>
      <c r="P9" s="185"/>
      <c r="Q9" s="185"/>
      <c r="R9" s="185"/>
      <c r="S9" s="185"/>
      <c r="T9" s="185"/>
      <c r="U9" s="185"/>
      <c r="V9" s="185"/>
      <c r="W9" s="185"/>
      <c r="X9" s="185"/>
      <c r="Y9" s="184"/>
      <c r="Z9" s="184"/>
      <c r="AA9" s="184"/>
      <c r="AB9" s="184"/>
      <c r="AC9" s="184"/>
      <c r="AD9" s="184"/>
      <c r="AF9" s="154" t="s">
        <v>335</v>
      </c>
      <c r="AH9" s="363">
        <v>7</v>
      </c>
      <c r="AI9" s="723" t="s">
        <v>452</v>
      </c>
      <c r="AJ9" s="724"/>
      <c r="AK9" s="724"/>
      <c r="AL9" s="724"/>
      <c r="AM9" s="724"/>
      <c r="AN9" s="724"/>
      <c r="AO9" s="724"/>
      <c r="AP9" s="724"/>
      <c r="AQ9" s="724"/>
      <c r="AR9" s="725"/>
      <c r="AS9" s="155" t="s">
        <v>459</v>
      </c>
    </row>
    <row r="10" spans="1:69" ht="16.5" customHeight="1" thickTop="1">
      <c r="A10" s="763" t="s">
        <v>264</v>
      </c>
      <c r="B10" s="764"/>
      <c r="C10" s="764"/>
      <c r="D10" s="765" t="str">
        <f>IFERROR(VLOOKUP($D$8,$AH$2:$AR$27,2,0),"")</f>
        <v>6.事業</v>
      </c>
      <c r="E10" s="766"/>
      <c r="F10" s="766"/>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8"/>
      <c r="AF10" s="154" t="s">
        <v>340</v>
      </c>
      <c r="AH10" s="363">
        <v>8</v>
      </c>
      <c r="AI10" s="723" t="s">
        <v>453</v>
      </c>
      <c r="AJ10" s="724"/>
      <c r="AK10" s="724"/>
      <c r="AL10" s="724"/>
      <c r="AM10" s="724"/>
      <c r="AN10" s="724"/>
      <c r="AO10" s="724"/>
      <c r="AP10" s="724"/>
      <c r="AQ10" s="724"/>
      <c r="AR10" s="725"/>
      <c r="AS10" s="155" t="s">
        <v>459</v>
      </c>
    </row>
    <row r="11" spans="1:69" ht="16.5" customHeight="1" thickBot="1">
      <c r="A11" s="769" t="s">
        <v>68</v>
      </c>
      <c r="B11" s="770"/>
      <c r="C11" s="770"/>
      <c r="D11" s="679" t="s">
        <v>328</v>
      </c>
      <c r="E11" s="680"/>
      <c r="F11" s="680"/>
      <c r="G11" s="680"/>
      <c r="H11" s="680"/>
      <c r="I11" s="680"/>
      <c r="J11" s="773" t="s">
        <v>482</v>
      </c>
      <c r="K11" s="773"/>
      <c r="L11" s="773"/>
      <c r="M11" s="773"/>
      <c r="N11" s="773"/>
      <c r="O11" s="773"/>
      <c r="P11" s="773"/>
      <c r="Q11" s="773"/>
      <c r="R11" s="773"/>
      <c r="S11" s="773"/>
      <c r="T11" s="773"/>
      <c r="U11" s="773"/>
      <c r="V11" s="773"/>
      <c r="W11" s="773"/>
      <c r="X11" s="773"/>
      <c r="Y11" s="773"/>
      <c r="Z11" s="773"/>
      <c r="AA11" s="773"/>
      <c r="AB11" s="773"/>
      <c r="AC11" s="773"/>
      <c r="AD11" s="774"/>
      <c r="AF11" s="154" t="s">
        <v>336</v>
      </c>
      <c r="AH11" s="364">
        <v>9</v>
      </c>
      <c r="AI11" s="730" t="s">
        <v>454</v>
      </c>
      <c r="AJ11" s="731"/>
      <c r="AK11" s="731"/>
      <c r="AL11" s="731"/>
      <c r="AM11" s="731"/>
      <c r="AN11" s="731"/>
      <c r="AO11" s="731"/>
      <c r="AP11" s="731"/>
      <c r="AQ11" s="731"/>
      <c r="AR11" s="732"/>
      <c r="AS11" s="155" t="s">
        <v>459</v>
      </c>
      <c r="AT11" s="155"/>
    </row>
    <row r="12" spans="1:69" ht="16.5" customHeight="1">
      <c r="A12" s="671" t="s">
        <v>376</v>
      </c>
      <c r="B12" s="672"/>
      <c r="C12" s="233" t="s">
        <v>375</v>
      </c>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c r="AF12" s="154" t="s">
        <v>337</v>
      </c>
      <c r="AH12" s="365">
        <v>10</v>
      </c>
      <c r="AI12" s="733" t="s">
        <v>455</v>
      </c>
      <c r="AJ12" s="734"/>
      <c r="AK12" s="734"/>
      <c r="AL12" s="734"/>
      <c r="AM12" s="734"/>
      <c r="AN12" s="734"/>
      <c r="AO12" s="734"/>
      <c r="AP12" s="734"/>
      <c r="AQ12" s="734"/>
      <c r="AR12" s="735"/>
      <c r="AS12" s="155" t="s">
        <v>459</v>
      </c>
      <c r="AT12" s="155"/>
    </row>
    <row r="13" spans="1:69">
      <c r="A13" s="690" t="s">
        <v>377</v>
      </c>
      <c r="B13" s="691"/>
      <c r="C13" s="786" t="s">
        <v>271</v>
      </c>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7"/>
      <c r="AF13" s="154" t="s">
        <v>458</v>
      </c>
      <c r="AH13" s="366">
        <v>11</v>
      </c>
      <c r="AI13" s="736" t="s">
        <v>456</v>
      </c>
      <c r="AJ13" s="737"/>
      <c r="AK13" s="737"/>
      <c r="AL13" s="737"/>
      <c r="AM13" s="737"/>
      <c r="AN13" s="737"/>
      <c r="AO13" s="737"/>
      <c r="AP13" s="737"/>
      <c r="AQ13" s="737"/>
      <c r="AR13" s="738"/>
      <c r="AS13" s="308" t="s">
        <v>428</v>
      </c>
      <c r="AT13" s="155"/>
    </row>
    <row r="14" spans="1:69">
      <c r="A14" s="690" t="s">
        <v>378</v>
      </c>
      <c r="B14" s="691"/>
      <c r="C14" s="717" t="s">
        <v>427</v>
      </c>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8"/>
      <c r="AF14" s="154" t="s">
        <v>338</v>
      </c>
      <c r="AH14" s="367"/>
      <c r="AI14" s="739"/>
      <c r="AJ14" s="739"/>
      <c r="AK14" s="739"/>
      <c r="AL14" s="739"/>
      <c r="AM14" s="739"/>
      <c r="AN14" s="739"/>
      <c r="AO14" s="739"/>
      <c r="AP14" s="739"/>
      <c r="AQ14" s="739"/>
      <c r="AR14" s="739"/>
      <c r="AS14" s="155"/>
      <c r="AT14" s="155"/>
    </row>
    <row r="15" spans="1:69">
      <c r="A15" s="690" t="s">
        <v>379</v>
      </c>
      <c r="B15" s="691"/>
      <c r="C15" s="369">
        <v>20</v>
      </c>
      <c r="D15" s="370">
        <v>25</v>
      </c>
      <c r="E15" s="369" t="s">
        <v>384</v>
      </c>
      <c r="F15" s="370">
        <v>7</v>
      </c>
      <c r="G15" s="369" t="s">
        <v>385</v>
      </c>
      <c r="H15" s="370">
        <v>19</v>
      </c>
      <c r="I15" s="369" t="s">
        <v>386</v>
      </c>
      <c r="J15" s="252" t="s">
        <v>84</v>
      </c>
      <c r="K15" s="369">
        <v>20</v>
      </c>
      <c r="L15" s="370">
        <v>25</v>
      </c>
      <c r="M15" s="369" t="s">
        <v>384</v>
      </c>
      <c r="N15" s="370">
        <v>7</v>
      </c>
      <c r="O15" s="369" t="s">
        <v>385</v>
      </c>
      <c r="P15" s="370">
        <v>21</v>
      </c>
      <c r="Q15" s="369" t="s">
        <v>386</v>
      </c>
      <c r="R15" s="252" t="s">
        <v>434</v>
      </c>
      <c r="S15" s="370">
        <v>3</v>
      </c>
      <c r="T15" s="721" t="s">
        <v>435</v>
      </c>
      <c r="U15" s="721"/>
      <c r="V15" s="186"/>
      <c r="W15" s="186"/>
      <c r="X15" s="186"/>
      <c r="Y15" s="186"/>
      <c r="Z15" s="186"/>
      <c r="AA15" s="186"/>
      <c r="AB15" s="186"/>
      <c r="AC15" s="186"/>
      <c r="AD15" s="253"/>
      <c r="AF15" s="154" t="s">
        <v>339</v>
      </c>
      <c r="AH15" s="15"/>
      <c r="AI15" s="740"/>
      <c r="AJ15" s="740"/>
      <c r="AK15" s="740"/>
      <c r="AL15" s="740"/>
      <c r="AM15" s="740"/>
      <c r="AN15" s="740"/>
      <c r="AO15" s="740"/>
      <c r="AP15" s="740"/>
      <c r="AQ15" s="740"/>
      <c r="AR15" s="740"/>
      <c r="AS15" s="155"/>
      <c r="AT15" s="155"/>
    </row>
    <row r="16" spans="1:69" ht="13.2" customHeight="1">
      <c r="A16" s="771" t="s">
        <v>380</v>
      </c>
      <c r="B16" s="772"/>
      <c r="C16" s="703" t="s">
        <v>483</v>
      </c>
      <c r="D16" s="703"/>
      <c r="E16" s="703"/>
      <c r="F16" s="703"/>
      <c r="G16" s="703"/>
      <c r="H16" s="703"/>
      <c r="I16" s="703"/>
      <c r="J16" s="703"/>
      <c r="K16" s="703"/>
      <c r="L16" s="703"/>
      <c r="M16" s="703"/>
      <c r="N16" s="703"/>
      <c r="O16" s="703"/>
      <c r="P16" s="703"/>
      <c r="Q16" s="703"/>
      <c r="R16" s="703"/>
      <c r="S16" s="703"/>
      <c r="T16" s="703"/>
      <c r="U16" s="703"/>
      <c r="V16" s="703"/>
      <c r="W16" s="703"/>
      <c r="X16" s="703"/>
      <c r="Y16" s="703"/>
      <c r="Z16" s="703"/>
      <c r="AA16" s="703"/>
      <c r="AB16" s="703"/>
      <c r="AC16" s="703"/>
      <c r="AD16" s="704"/>
      <c r="AF16" s="154" t="s">
        <v>619</v>
      </c>
      <c r="AH16" s="15"/>
      <c r="AI16" s="740"/>
      <c r="AJ16" s="740"/>
      <c r="AK16" s="740"/>
      <c r="AL16" s="740"/>
      <c r="AM16" s="740"/>
      <c r="AN16" s="740"/>
      <c r="AO16" s="740"/>
      <c r="AP16" s="740"/>
      <c r="AQ16" s="740"/>
      <c r="AR16" s="740"/>
      <c r="AS16" s="155" t="s">
        <v>461</v>
      </c>
      <c r="AT16" s="155"/>
    </row>
    <row r="17" spans="1:69" ht="25.95" customHeight="1">
      <c r="A17" s="771" t="s">
        <v>381</v>
      </c>
      <c r="B17" s="772"/>
      <c r="C17" s="703" t="s">
        <v>484</v>
      </c>
      <c r="D17" s="703"/>
      <c r="E17" s="703"/>
      <c r="F17" s="703"/>
      <c r="G17" s="703"/>
      <c r="H17" s="703"/>
      <c r="I17" s="703"/>
      <c r="J17" s="703"/>
      <c r="K17" s="703"/>
      <c r="L17" s="703"/>
      <c r="M17" s="703"/>
      <c r="N17" s="703"/>
      <c r="O17" s="703"/>
      <c r="P17" s="703"/>
      <c r="Q17" s="703"/>
      <c r="R17" s="703"/>
      <c r="S17" s="703"/>
      <c r="T17" s="703"/>
      <c r="U17" s="703"/>
      <c r="V17" s="703"/>
      <c r="W17" s="703"/>
      <c r="X17" s="703"/>
      <c r="Y17" s="703"/>
      <c r="Z17" s="703"/>
      <c r="AA17" s="703"/>
      <c r="AB17" s="703"/>
      <c r="AC17" s="703"/>
      <c r="AD17" s="704"/>
      <c r="AS17" s="432" t="s">
        <v>462</v>
      </c>
      <c r="AT17" s="155"/>
    </row>
    <row r="18" spans="1:69" ht="15" customHeight="1" thickBot="1">
      <c r="A18" s="771" t="s">
        <v>382</v>
      </c>
      <c r="B18" s="772"/>
      <c r="C18" s="703" t="s">
        <v>485</v>
      </c>
      <c r="D18" s="703"/>
      <c r="E18" s="703"/>
      <c r="F18" s="703"/>
      <c r="G18" s="703"/>
      <c r="H18" s="703"/>
      <c r="I18" s="703"/>
      <c r="J18" s="703"/>
      <c r="K18" s="703"/>
      <c r="L18" s="703"/>
      <c r="M18" s="703"/>
      <c r="N18" s="703"/>
      <c r="O18" s="703"/>
      <c r="P18" s="703"/>
      <c r="Q18" s="703"/>
      <c r="R18" s="703"/>
      <c r="S18" s="703"/>
      <c r="T18" s="703"/>
      <c r="U18" s="703"/>
      <c r="V18" s="703"/>
      <c r="W18" s="703"/>
      <c r="X18" s="703"/>
      <c r="Y18" s="703"/>
      <c r="Z18" s="703"/>
      <c r="AA18" s="703"/>
      <c r="AB18" s="703"/>
      <c r="AC18" s="703"/>
      <c r="AD18" s="704"/>
      <c r="AS18" s="432" t="s">
        <v>463</v>
      </c>
      <c r="AT18" s="155"/>
    </row>
    <row r="19" spans="1:69" ht="37.950000000000003" customHeight="1" thickBot="1">
      <c r="A19" s="777" t="s">
        <v>383</v>
      </c>
      <c r="B19" s="778"/>
      <c r="C19" s="779" t="s">
        <v>486</v>
      </c>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80"/>
      <c r="AF19" s="681" t="s">
        <v>487</v>
      </c>
      <c r="AG19" s="682"/>
      <c r="AH19" s="682"/>
      <c r="AI19" s="682"/>
      <c r="AJ19" s="682"/>
      <c r="AK19" s="682"/>
      <c r="AL19" s="682"/>
      <c r="AM19" s="682"/>
      <c r="AN19" s="682"/>
      <c r="AO19" s="682"/>
      <c r="AP19" s="682"/>
      <c r="AQ19" s="682"/>
      <c r="AR19" s="683"/>
      <c r="AS19" s="432" t="s">
        <v>464</v>
      </c>
      <c r="AT19" s="155"/>
    </row>
    <row r="20" spans="1:69" ht="21.6" customHeight="1">
      <c r="A20" s="187"/>
      <c r="B20" s="187"/>
      <c r="C20" s="187"/>
      <c r="D20" s="188"/>
      <c r="E20" s="188"/>
      <c r="F20" s="188"/>
      <c r="G20" s="188"/>
      <c r="H20" s="188"/>
      <c r="I20" s="188"/>
      <c r="J20" s="188"/>
      <c r="K20" s="188"/>
      <c r="L20" s="188"/>
      <c r="M20" s="188"/>
      <c r="N20" s="188"/>
      <c r="O20" s="188"/>
      <c r="P20" s="188"/>
      <c r="Q20" s="188"/>
      <c r="R20" s="188"/>
      <c r="S20" s="188"/>
      <c r="T20" s="188"/>
      <c r="U20" s="188"/>
      <c r="V20" s="188"/>
      <c r="W20" s="188"/>
      <c r="X20" s="188"/>
      <c r="Y20" s="187"/>
      <c r="Z20" s="187"/>
      <c r="AA20" s="187"/>
      <c r="AB20" s="187"/>
      <c r="AC20" s="187"/>
      <c r="AD20" s="187"/>
      <c r="AF20" s="684"/>
      <c r="AG20" s="685"/>
      <c r="AH20" s="685"/>
      <c r="AI20" s="685"/>
      <c r="AJ20" s="685"/>
      <c r="AK20" s="685"/>
      <c r="AL20" s="685"/>
      <c r="AM20" s="685"/>
      <c r="AN20" s="685"/>
      <c r="AO20" s="685"/>
      <c r="AP20" s="685"/>
      <c r="AQ20" s="685"/>
      <c r="AR20" s="686"/>
      <c r="AS20" s="432" t="s">
        <v>465</v>
      </c>
      <c r="AT20" s="155"/>
    </row>
    <row r="21" spans="1:69" ht="14.25" customHeight="1" thickBot="1">
      <c r="A21" s="76" t="s">
        <v>7</v>
      </c>
      <c r="B21" s="76"/>
      <c r="C21" s="76"/>
      <c r="D21" s="189"/>
      <c r="E21" s="189"/>
      <c r="F21" s="189"/>
      <c r="G21" s="722" t="s">
        <v>5</v>
      </c>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F21" s="684"/>
      <c r="AG21" s="685"/>
      <c r="AH21" s="685"/>
      <c r="AI21" s="685"/>
      <c r="AJ21" s="685"/>
      <c r="AK21" s="685"/>
      <c r="AL21" s="685"/>
      <c r="AM21" s="685"/>
      <c r="AN21" s="685"/>
      <c r="AO21" s="685"/>
      <c r="AP21" s="685"/>
      <c r="AQ21" s="685"/>
      <c r="AR21" s="686"/>
      <c r="AS21" s="432" t="s">
        <v>466</v>
      </c>
      <c r="AT21" s="155"/>
      <c r="AU21" s="58"/>
      <c r="AV21" s="58"/>
      <c r="AW21" s="58"/>
      <c r="AX21" s="58"/>
      <c r="AY21" s="58"/>
      <c r="AZ21" s="58"/>
      <c r="BA21" s="58"/>
      <c r="BB21" s="58"/>
      <c r="BC21" s="58"/>
      <c r="BD21" s="58"/>
      <c r="BE21" s="58"/>
      <c r="BF21" s="58"/>
      <c r="BG21" s="58"/>
      <c r="BH21" s="58"/>
      <c r="BI21" s="58"/>
      <c r="BJ21" s="58"/>
      <c r="BK21" s="58"/>
      <c r="BL21" s="58"/>
      <c r="BM21" s="58"/>
      <c r="BN21" s="58"/>
      <c r="BO21" s="58"/>
      <c r="BP21" s="58"/>
    </row>
    <row r="22" spans="1:69" s="76" customFormat="1" ht="17.7" customHeight="1" thickBot="1">
      <c r="A22" s="781" t="s">
        <v>4</v>
      </c>
      <c r="B22" s="782"/>
      <c r="C22" s="782"/>
      <c r="D22" s="726" t="s">
        <v>266</v>
      </c>
      <c r="E22" s="596"/>
      <c r="F22" s="597"/>
      <c r="G22" s="783" t="s">
        <v>267</v>
      </c>
      <c r="H22" s="784"/>
      <c r="I22" s="784"/>
      <c r="J22" s="784"/>
      <c r="K22" s="784"/>
      <c r="L22" s="784"/>
      <c r="M22" s="784"/>
      <c r="N22" s="784"/>
      <c r="O22" s="784"/>
      <c r="P22" s="784"/>
      <c r="Q22" s="784"/>
      <c r="R22" s="784"/>
      <c r="S22" s="784"/>
      <c r="T22" s="784"/>
      <c r="U22" s="784"/>
      <c r="V22" s="784"/>
      <c r="W22" s="784"/>
      <c r="X22" s="784"/>
      <c r="Y22" s="784"/>
      <c r="Z22" s="784"/>
      <c r="AA22" s="784"/>
      <c r="AB22" s="784"/>
      <c r="AC22" s="784"/>
      <c r="AD22" s="785"/>
      <c r="AF22" s="684"/>
      <c r="AG22" s="685"/>
      <c r="AH22" s="685"/>
      <c r="AI22" s="685"/>
      <c r="AJ22" s="685"/>
      <c r="AK22" s="685"/>
      <c r="AL22" s="685"/>
      <c r="AM22" s="685"/>
      <c r="AN22" s="685"/>
      <c r="AO22" s="685"/>
      <c r="AP22" s="685"/>
      <c r="AQ22" s="685"/>
      <c r="AR22" s="686"/>
      <c r="AS22" s="432" t="s">
        <v>467</v>
      </c>
      <c r="AT22" s="155"/>
      <c r="AV22" s="77"/>
      <c r="AW22" s="77"/>
      <c r="AX22" s="77"/>
      <c r="AY22" s="77"/>
      <c r="AZ22" s="77"/>
      <c r="BA22" s="77"/>
      <c r="BB22" s="77"/>
      <c r="BC22" s="77"/>
      <c r="BD22" s="77"/>
      <c r="BE22" s="77"/>
      <c r="BF22" s="77"/>
      <c r="BG22" s="77"/>
      <c r="BH22" s="77"/>
      <c r="BI22" s="77"/>
      <c r="BJ22" s="77"/>
      <c r="BK22" s="77"/>
      <c r="BL22" s="77"/>
      <c r="BM22" s="77"/>
      <c r="BN22" s="77"/>
      <c r="BO22" s="77"/>
      <c r="BP22" s="77"/>
      <c r="BQ22" s="77"/>
    </row>
    <row r="23" spans="1:69" s="77" customFormat="1" ht="17.399999999999999" customHeight="1">
      <c r="A23" s="775" t="s">
        <v>349</v>
      </c>
      <c r="B23" s="776"/>
      <c r="C23" s="776"/>
      <c r="D23" s="727"/>
      <c r="E23" s="728"/>
      <c r="F23" s="729"/>
      <c r="G23" s="607"/>
      <c r="H23" s="608"/>
      <c r="I23" s="608"/>
      <c r="J23" s="608"/>
      <c r="K23" s="608"/>
      <c r="L23" s="608"/>
      <c r="M23" s="608"/>
      <c r="N23" s="608"/>
      <c r="O23" s="608"/>
      <c r="P23" s="608"/>
      <c r="Q23" s="608"/>
      <c r="R23" s="608"/>
      <c r="S23" s="608"/>
      <c r="T23" s="608"/>
      <c r="U23" s="608"/>
      <c r="V23" s="608"/>
      <c r="W23" s="608"/>
      <c r="X23" s="608"/>
      <c r="Y23" s="608"/>
      <c r="Z23" s="608"/>
      <c r="AA23" s="608"/>
      <c r="AB23" s="608"/>
      <c r="AC23" s="608"/>
      <c r="AD23" s="609"/>
      <c r="AF23" s="684"/>
      <c r="AG23" s="685"/>
      <c r="AH23" s="685"/>
      <c r="AI23" s="685"/>
      <c r="AJ23" s="685"/>
      <c r="AK23" s="685"/>
      <c r="AL23" s="685"/>
      <c r="AM23" s="685"/>
      <c r="AN23" s="685"/>
      <c r="AO23" s="685"/>
      <c r="AP23" s="685"/>
      <c r="AQ23" s="685"/>
      <c r="AR23" s="686"/>
      <c r="AS23" s="432" t="s">
        <v>468</v>
      </c>
      <c r="AT23" s="155"/>
    </row>
    <row r="24" spans="1:69" s="77" customFormat="1" ht="17.7" customHeight="1">
      <c r="A24" s="612" t="s">
        <v>35</v>
      </c>
      <c r="B24" s="613"/>
      <c r="C24" s="613"/>
      <c r="D24" s="598"/>
      <c r="E24" s="599"/>
      <c r="F24" s="600"/>
      <c r="G24" s="607"/>
      <c r="H24" s="608"/>
      <c r="I24" s="608"/>
      <c r="J24" s="608"/>
      <c r="K24" s="608"/>
      <c r="L24" s="608"/>
      <c r="M24" s="608"/>
      <c r="N24" s="608"/>
      <c r="O24" s="608"/>
      <c r="P24" s="608"/>
      <c r="Q24" s="608"/>
      <c r="R24" s="608"/>
      <c r="S24" s="608"/>
      <c r="T24" s="608"/>
      <c r="U24" s="608"/>
      <c r="V24" s="608"/>
      <c r="W24" s="608"/>
      <c r="X24" s="608"/>
      <c r="Y24" s="608"/>
      <c r="Z24" s="608"/>
      <c r="AA24" s="608"/>
      <c r="AB24" s="608"/>
      <c r="AC24" s="608"/>
      <c r="AD24" s="609"/>
      <c r="AF24" s="684"/>
      <c r="AG24" s="685"/>
      <c r="AH24" s="685"/>
      <c r="AI24" s="685"/>
      <c r="AJ24" s="685"/>
      <c r="AK24" s="685"/>
      <c r="AL24" s="685"/>
      <c r="AM24" s="685"/>
      <c r="AN24" s="685"/>
      <c r="AO24" s="685"/>
      <c r="AP24" s="685"/>
      <c r="AQ24" s="685"/>
      <c r="AR24" s="686"/>
      <c r="AS24" s="432" t="s">
        <v>469</v>
      </c>
      <c r="AT24" s="155"/>
    </row>
    <row r="25" spans="1:69" s="77" customFormat="1" ht="17.7" customHeight="1">
      <c r="A25" s="612" t="s">
        <v>36</v>
      </c>
      <c r="B25" s="613"/>
      <c r="C25" s="613"/>
      <c r="D25" s="598"/>
      <c r="E25" s="599"/>
      <c r="F25" s="600"/>
      <c r="G25" s="607"/>
      <c r="H25" s="608"/>
      <c r="I25" s="608"/>
      <c r="J25" s="608"/>
      <c r="K25" s="608"/>
      <c r="L25" s="608"/>
      <c r="M25" s="608"/>
      <c r="N25" s="608"/>
      <c r="O25" s="608"/>
      <c r="P25" s="608"/>
      <c r="Q25" s="608"/>
      <c r="R25" s="608"/>
      <c r="S25" s="608"/>
      <c r="T25" s="608"/>
      <c r="U25" s="608"/>
      <c r="V25" s="608"/>
      <c r="W25" s="608"/>
      <c r="X25" s="608"/>
      <c r="Y25" s="608"/>
      <c r="Z25" s="608"/>
      <c r="AA25" s="608"/>
      <c r="AB25" s="608"/>
      <c r="AC25" s="608"/>
      <c r="AD25" s="609"/>
      <c r="AF25" s="684"/>
      <c r="AG25" s="685"/>
      <c r="AH25" s="685"/>
      <c r="AI25" s="685"/>
      <c r="AJ25" s="685"/>
      <c r="AK25" s="685"/>
      <c r="AL25" s="685"/>
      <c r="AM25" s="685"/>
      <c r="AN25" s="685"/>
      <c r="AO25" s="685"/>
      <c r="AP25" s="685"/>
      <c r="AQ25" s="685"/>
      <c r="AR25" s="686"/>
      <c r="AS25" s="432" t="s">
        <v>470</v>
      </c>
      <c r="AT25" s="155"/>
    </row>
    <row r="26" spans="1:69" s="77" customFormat="1" ht="17.7" customHeight="1">
      <c r="A26" s="612" t="s">
        <v>37</v>
      </c>
      <c r="B26" s="613"/>
      <c r="C26" s="613"/>
      <c r="D26" s="598"/>
      <c r="E26" s="599"/>
      <c r="F26" s="600"/>
      <c r="G26" s="607"/>
      <c r="H26" s="608"/>
      <c r="I26" s="608"/>
      <c r="J26" s="608"/>
      <c r="K26" s="608"/>
      <c r="L26" s="608"/>
      <c r="M26" s="608"/>
      <c r="N26" s="608"/>
      <c r="O26" s="608"/>
      <c r="P26" s="608"/>
      <c r="Q26" s="608"/>
      <c r="R26" s="608"/>
      <c r="S26" s="608"/>
      <c r="T26" s="608"/>
      <c r="U26" s="608"/>
      <c r="V26" s="608"/>
      <c r="W26" s="608"/>
      <c r="X26" s="608"/>
      <c r="Y26" s="608"/>
      <c r="Z26" s="608"/>
      <c r="AA26" s="608"/>
      <c r="AB26" s="608"/>
      <c r="AC26" s="608"/>
      <c r="AD26" s="609"/>
      <c r="AF26" s="684"/>
      <c r="AG26" s="685"/>
      <c r="AH26" s="685"/>
      <c r="AI26" s="685"/>
      <c r="AJ26" s="685"/>
      <c r="AK26" s="685"/>
      <c r="AL26" s="685"/>
      <c r="AM26" s="685"/>
      <c r="AN26" s="685"/>
      <c r="AO26" s="685"/>
      <c r="AP26" s="685"/>
      <c r="AQ26" s="685"/>
      <c r="AR26" s="686"/>
      <c r="AS26" s="432" t="s">
        <v>471</v>
      </c>
      <c r="AT26" s="155"/>
    </row>
    <row r="27" spans="1:69" s="77" customFormat="1" ht="17.7" customHeight="1">
      <c r="A27" s="614" t="s">
        <v>38</v>
      </c>
      <c r="B27" s="615"/>
      <c r="C27" s="615"/>
      <c r="D27" s="598"/>
      <c r="E27" s="599"/>
      <c r="F27" s="600"/>
      <c r="G27" s="607"/>
      <c r="H27" s="608"/>
      <c r="I27" s="608"/>
      <c r="J27" s="608"/>
      <c r="K27" s="608"/>
      <c r="L27" s="608"/>
      <c r="M27" s="608"/>
      <c r="N27" s="608"/>
      <c r="O27" s="608"/>
      <c r="P27" s="608"/>
      <c r="Q27" s="608"/>
      <c r="R27" s="608"/>
      <c r="S27" s="608"/>
      <c r="T27" s="608"/>
      <c r="U27" s="608"/>
      <c r="V27" s="608"/>
      <c r="W27" s="608"/>
      <c r="X27" s="608"/>
      <c r="Y27" s="608"/>
      <c r="Z27" s="608"/>
      <c r="AA27" s="608"/>
      <c r="AB27" s="608"/>
      <c r="AC27" s="608"/>
      <c r="AD27" s="609"/>
      <c r="AF27" s="684"/>
      <c r="AG27" s="685"/>
      <c r="AH27" s="685"/>
      <c r="AI27" s="685"/>
      <c r="AJ27" s="685"/>
      <c r="AK27" s="685"/>
      <c r="AL27" s="685"/>
      <c r="AM27" s="685"/>
      <c r="AN27" s="685"/>
      <c r="AO27" s="685"/>
      <c r="AP27" s="685"/>
      <c r="AQ27" s="685"/>
      <c r="AR27" s="686"/>
      <c r="AS27" s="432" t="s">
        <v>472</v>
      </c>
    </row>
    <row r="28" spans="1:69" s="77" customFormat="1" ht="17.7" customHeight="1" thickBot="1">
      <c r="A28" s="612" t="s">
        <v>39</v>
      </c>
      <c r="B28" s="613"/>
      <c r="C28" s="613"/>
      <c r="D28" s="601">
        <f>J28*P28</f>
        <v>50000</v>
      </c>
      <c r="E28" s="602"/>
      <c r="F28" s="603"/>
      <c r="G28" s="593" t="s">
        <v>298</v>
      </c>
      <c r="H28" s="579"/>
      <c r="I28" s="594"/>
      <c r="J28" s="574">
        <v>500</v>
      </c>
      <c r="K28" s="575"/>
      <c r="L28" s="576" t="s">
        <v>299</v>
      </c>
      <c r="M28" s="577"/>
      <c r="N28" s="577"/>
      <c r="O28" s="577"/>
      <c r="P28" s="574">
        <v>100</v>
      </c>
      <c r="Q28" s="575"/>
      <c r="R28" s="275"/>
      <c r="S28" s="275"/>
      <c r="T28" s="275"/>
      <c r="U28" s="275"/>
      <c r="V28" s="275"/>
      <c r="W28" s="275"/>
      <c r="X28" s="275"/>
      <c r="Y28" s="275"/>
      <c r="Z28" s="275"/>
      <c r="AA28" s="276"/>
      <c r="AB28" s="276"/>
      <c r="AC28" s="276"/>
      <c r="AD28" s="277"/>
      <c r="AF28" s="687"/>
      <c r="AG28" s="688"/>
      <c r="AH28" s="688"/>
      <c r="AI28" s="688"/>
      <c r="AJ28" s="688"/>
      <c r="AK28" s="688"/>
      <c r="AL28" s="688"/>
      <c r="AM28" s="688"/>
      <c r="AN28" s="688"/>
      <c r="AO28" s="688"/>
      <c r="AP28" s="688"/>
      <c r="AQ28" s="688"/>
      <c r="AR28" s="689"/>
      <c r="AS28" s="432" t="s">
        <v>473</v>
      </c>
    </row>
    <row r="29" spans="1:69" s="77" customFormat="1" ht="17.7" customHeight="1">
      <c r="A29" s="614" t="s">
        <v>40</v>
      </c>
      <c r="B29" s="615"/>
      <c r="C29" s="615"/>
      <c r="D29" s="601">
        <f>J29*(P29+U29)+AB29</f>
        <v>1680000</v>
      </c>
      <c r="E29" s="602"/>
      <c r="F29" s="603"/>
      <c r="G29" s="593" t="s">
        <v>295</v>
      </c>
      <c r="H29" s="579"/>
      <c r="I29" s="594"/>
      <c r="J29" s="519">
        <v>30000</v>
      </c>
      <c r="K29" s="520"/>
      <c r="L29" s="578" t="s">
        <v>297</v>
      </c>
      <c r="M29" s="579"/>
      <c r="N29" s="579"/>
      <c r="O29" s="579"/>
      <c r="P29" s="574">
        <v>56</v>
      </c>
      <c r="Q29" s="575"/>
      <c r="R29" s="578" t="s">
        <v>296</v>
      </c>
      <c r="S29" s="579"/>
      <c r="T29" s="579"/>
      <c r="U29" s="574"/>
      <c r="V29" s="575"/>
      <c r="W29" s="275"/>
      <c r="X29" s="516" t="s">
        <v>405</v>
      </c>
      <c r="Y29" s="517"/>
      <c r="Z29" s="517"/>
      <c r="AA29" s="518"/>
      <c r="AB29" s="489">
        <f>AM37</f>
        <v>0</v>
      </c>
      <c r="AC29" s="489"/>
      <c r="AD29" s="490"/>
      <c r="AF29" s="155"/>
      <c r="AH29" s="236"/>
      <c r="AI29" s="237"/>
      <c r="AJ29" s="237"/>
      <c r="AK29" s="237"/>
      <c r="AL29" s="237"/>
      <c r="AM29" s="237"/>
      <c r="AN29" s="237"/>
      <c r="AO29" s="237"/>
      <c r="AP29" s="237"/>
      <c r="AQ29" s="237"/>
      <c r="AR29" s="237"/>
      <c r="AS29" s="432" t="s">
        <v>474</v>
      </c>
    </row>
    <row r="30" spans="1:69" s="77" customFormat="1" ht="17.7" customHeight="1">
      <c r="A30" s="612" t="s">
        <v>41</v>
      </c>
      <c r="B30" s="613"/>
      <c r="C30" s="613"/>
      <c r="D30" s="598"/>
      <c r="E30" s="599"/>
      <c r="F30" s="600"/>
      <c r="G30" s="607"/>
      <c r="H30" s="608"/>
      <c r="I30" s="608"/>
      <c r="J30" s="608"/>
      <c r="K30" s="608"/>
      <c r="L30" s="608"/>
      <c r="M30" s="608"/>
      <c r="N30" s="608"/>
      <c r="O30" s="608"/>
      <c r="P30" s="608"/>
      <c r="Q30" s="608"/>
      <c r="R30" s="608"/>
      <c r="S30" s="608"/>
      <c r="T30" s="608"/>
      <c r="U30" s="608"/>
      <c r="V30" s="608"/>
      <c r="W30" s="608"/>
      <c r="X30" s="608"/>
      <c r="Y30" s="608"/>
      <c r="Z30" s="608"/>
      <c r="AA30" s="610"/>
      <c r="AB30" s="610"/>
      <c r="AC30" s="610"/>
      <c r="AD30" s="611"/>
      <c r="AF30" s="155"/>
      <c r="AH30" s="15" t="s">
        <v>341</v>
      </c>
      <c r="AI30" s="237"/>
      <c r="AJ30" s="237"/>
      <c r="AK30" s="237"/>
      <c r="AL30" s="237"/>
      <c r="AM30" s="237"/>
      <c r="AN30" s="237"/>
      <c r="AO30" s="237"/>
      <c r="AP30" s="237"/>
      <c r="AQ30" s="237"/>
      <c r="AR30" s="237"/>
      <c r="AS30" s="432" t="s">
        <v>475</v>
      </c>
    </row>
    <row r="31" spans="1:69" s="77" customFormat="1" ht="17.7" customHeight="1" thickBot="1">
      <c r="A31" s="612" t="s">
        <v>42</v>
      </c>
      <c r="B31" s="613"/>
      <c r="C31" s="613"/>
      <c r="D31" s="598"/>
      <c r="E31" s="599"/>
      <c r="F31" s="600"/>
      <c r="G31" s="607"/>
      <c r="H31" s="608"/>
      <c r="I31" s="608"/>
      <c r="J31" s="608"/>
      <c r="K31" s="608"/>
      <c r="L31" s="608"/>
      <c r="M31" s="608"/>
      <c r="N31" s="608"/>
      <c r="O31" s="608"/>
      <c r="P31" s="608"/>
      <c r="Q31" s="608"/>
      <c r="R31" s="608"/>
      <c r="S31" s="608"/>
      <c r="T31" s="608"/>
      <c r="U31" s="608"/>
      <c r="V31" s="608"/>
      <c r="W31" s="608"/>
      <c r="X31" s="608"/>
      <c r="Y31" s="608"/>
      <c r="Z31" s="608"/>
      <c r="AA31" s="608"/>
      <c r="AB31" s="608"/>
      <c r="AC31" s="608"/>
      <c r="AD31" s="609"/>
      <c r="AF31" s="77" t="s">
        <v>437</v>
      </c>
      <c r="AH31" s="175"/>
      <c r="AI31" s="199"/>
      <c r="AJ31" s="78"/>
      <c r="AK31" s="78"/>
      <c r="AL31" s="78"/>
      <c r="AM31" s="78"/>
      <c r="AN31" s="200"/>
      <c r="AO31" s="200"/>
      <c r="AP31" s="156"/>
      <c r="AQ31" s="156"/>
      <c r="AR31" s="156"/>
      <c r="AS31" s="433" t="s">
        <v>476</v>
      </c>
    </row>
    <row r="32" spans="1:69" s="77" customFormat="1" ht="17.7" customHeight="1" thickBot="1">
      <c r="A32" s="614" t="s">
        <v>43</v>
      </c>
      <c r="B32" s="615"/>
      <c r="C32" s="615"/>
      <c r="D32" s="598"/>
      <c r="E32" s="599"/>
      <c r="F32" s="600"/>
      <c r="G32" s="607"/>
      <c r="H32" s="608"/>
      <c r="I32" s="608"/>
      <c r="J32" s="608"/>
      <c r="K32" s="608"/>
      <c r="L32" s="608"/>
      <c r="M32" s="608"/>
      <c r="N32" s="608"/>
      <c r="O32" s="608"/>
      <c r="P32" s="608"/>
      <c r="Q32" s="608"/>
      <c r="R32" s="608"/>
      <c r="S32" s="608"/>
      <c r="T32" s="608"/>
      <c r="U32" s="608"/>
      <c r="V32" s="608"/>
      <c r="W32" s="608"/>
      <c r="X32" s="608"/>
      <c r="Y32" s="608"/>
      <c r="Z32" s="608"/>
      <c r="AA32" s="608"/>
      <c r="AB32" s="608"/>
      <c r="AC32" s="608"/>
      <c r="AD32" s="609"/>
      <c r="AF32" s="743" t="s">
        <v>356</v>
      </c>
      <c r="AG32" s="744"/>
      <c r="AH32" s="288" t="s">
        <v>353</v>
      </c>
      <c r="AI32" s="290" t="s">
        <v>351</v>
      </c>
      <c r="AJ32" s="289" t="s">
        <v>354</v>
      </c>
      <c r="AK32" s="291" t="s">
        <v>352</v>
      </c>
      <c r="AL32" s="289" t="s">
        <v>354</v>
      </c>
      <c r="AM32" s="745" t="s">
        <v>355</v>
      </c>
      <c r="AN32" s="746"/>
      <c r="AO32" s="200"/>
      <c r="AP32" s="156"/>
      <c r="AQ32" s="156"/>
      <c r="AR32" s="156"/>
      <c r="AS32" s="433" t="s">
        <v>477</v>
      </c>
    </row>
    <row r="33" spans="1:98" s="77" customFormat="1" ht="17.7" customHeight="1" thickTop="1" thickBot="1">
      <c r="A33" s="628" t="s">
        <v>44</v>
      </c>
      <c r="B33" s="629"/>
      <c r="C33" s="629"/>
      <c r="D33" s="604"/>
      <c r="E33" s="605"/>
      <c r="F33" s="606"/>
      <c r="G33" s="630"/>
      <c r="H33" s="631"/>
      <c r="I33" s="631"/>
      <c r="J33" s="631"/>
      <c r="K33" s="631"/>
      <c r="L33" s="631"/>
      <c r="M33" s="631"/>
      <c r="N33" s="631"/>
      <c r="O33" s="631"/>
      <c r="P33" s="631"/>
      <c r="Q33" s="631"/>
      <c r="R33" s="631"/>
      <c r="S33" s="631"/>
      <c r="T33" s="631"/>
      <c r="U33" s="631"/>
      <c r="V33" s="631"/>
      <c r="W33" s="631"/>
      <c r="X33" s="631"/>
      <c r="Y33" s="631"/>
      <c r="Z33" s="631"/>
      <c r="AA33" s="631"/>
      <c r="AB33" s="631"/>
      <c r="AC33" s="631"/>
      <c r="AD33" s="632"/>
      <c r="AF33" s="747"/>
      <c r="AG33" s="748"/>
      <c r="AH33" s="218"/>
      <c r="AI33" s="190"/>
      <c r="AJ33" s="302">
        <f>AH33*AI33</f>
        <v>0</v>
      </c>
      <c r="AK33" s="190"/>
      <c r="AL33" s="302">
        <f>AH33*AK33</f>
        <v>0</v>
      </c>
      <c r="AM33" s="616">
        <f>AJ33+AL33</f>
        <v>0</v>
      </c>
      <c r="AN33" s="617"/>
      <c r="AO33" s="200"/>
      <c r="AP33" s="156"/>
      <c r="AQ33" s="156"/>
      <c r="AR33" s="156"/>
      <c r="AS33" s="433" t="s">
        <v>478</v>
      </c>
    </row>
    <row r="34" spans="1:98" s="77" customFormat="1" ht="17.7" customHeight="1" thickBot="1">
      <c r="A34" s="635" t="s">
        <v>0</v>
      </c>
      <c r="B34" s="635"/>
      <c r="C34" s="635"/>
      <c r="D34" s="571">
        <f>SUM(D23:D33)</f>
        <v>1730000</v>
      </c>
      <c r="E34" s="572"/>
      <c r="F34" s="573"/>
      <c r="G34" s="80"/>
      <c r="H34" s="80"/>
      <c r="I34" s="80"/>
      <c r="J34" s="80"/>
      <c r="K34" s="80"/>
      <c r="L34" s="80"/>
      <c r="M34" s="80"/>
      <c r="N34" s="80"/>
      <c r="O34" s="80"/>
      <c r="P34" s="80"/>
      <c r="Q34" s="80"/>
      <c r="R34" s="80"/>
      <c r="S34" s="80"/>
      <c r="T34" s="80"/>
      <c r="U34" s="80"/>
      <c r="V34" s="80"/>
      <c r="W34" s="80"/>
      <c r="X34" s="80"/>
      <c r="Y34" s="81"/>
      <c r="Z34" s="81"/>
      <c r="AA34" s="81"/>
      <c r="AB34" s="81"/>
      <c r="AC34" s="81"/>
      <c r="AD34" s="81"/>
      <c r="AF34" s="633"/>
      <c r="AG34" s="634"/>
      <c r="AH34" s="292"/>
      <c r="AI34" s="194"/>
      <c r="AJ34" s="303">
        <f t="shared" ref="AJ34:AJ36" si="0">AH34*AI34</f>
        <v>0</v>
      </c>
      <c r="AK34" s="194"/>
      <c r="AL34" s="303">
        <f t="shared" ref="AL34:AL36" si="1">AH34*AK34</f>
        <v>0</v>
      </c>
      <c r="AM34" s="636">
        <f t="shared" ref="AM34:AM36" si="2">AJ34+AL34</f>
        <v>0</v>
      </c>
      <c r="AN34" s="637"/>
      <c r="AO34" s="200"/>
      <c r="AP34" s="156"/>
      <c r="AQ34" s="156"/>
      <c r="AR34" s="156"/>
      <c r="AS34" s="433" t="s">
        <v>479</v>
      </c>
    </row>
    <row r="35" spans="1:98" s="77" customFormat="1" ht="15" customHeight="1">
      <c r="A35" s="82"/>
      <c r="B35" s="82"/>
      <c r="C35" s="82"/>
      <c r="D35" s="83"/>
      <c r="E35" s="83"/>
      <c r="F35" s="83"/>
      <c r="G35" s="84"/>
      <c r="H35" s="84"/>
      <c r="I35" s="84"/>
      <c r="J35" s="84"/>
      <c r="K35" s="84"/>
      <c r="L35" s="84"/>
      <c r="M35" s="84"/>
      <c r="N35" s="84"/>
      <c r="O35" s="84"/>
      <c r="P35" s="84"/>
      <c r="Q35" s="84"/>
      <c r="R35" s="84"/>
      <c r="S35" s="84"/>
      <c r="T35" s="84"/>
      <c r="U35" s="84"/>
      <c r="V35" s="84"/>
      <c r="W35" s="84"/>
      <c r="X35" s="84"/>
      <c r="AF35" s="633"/>
      <c r="AG35" s="634"/>
      <c r="AH35" s="292"/>
      <c r="AI35" s="194"/>
      <c r="AJ35" s="303">
        <f t="shared" si="0"/>
        <v>0</v>
      </c>
      <c r="AK35" s="194"/>
      <c r="AL35" s="303">
        <f t="shared" si="1"/>
        <v>0</v>
      </c>
      <c r="AM35" s="636">
        <f t="shared" si="2"/>
        <v>0</v>
      </c>
      <c r="AN35" s="637"/>
      <c r="AO35" s="200"/>
      <c r="AP35" s="156"/>
      <c r="AQ35" s="156"/>
      <c r="AR35" s="156"/>
    </row>
    <row r="36" spans="1:98" s="78" customFormat="1" thickBot="1">
      <c r="A36" s="76" t="s">
        <v>21</v>
      </c>
      <c r="B36" s="81"/>
      <c r="C36" s="81"/>
      <c r="D36" s="85"/>
      <c r="E36" s="85"/>
      <c r="F36" s="85"/>
      <c r="G36" s="85"/>
      <c r="H36" s="85"/>
      <c r="I36" s="85"/>
      <c r="J36" s="85"/>
      <c r="K36" s="85"/>
      <c r="L36" s="85"/>
      <c r="M36" s="85"/>
      <c r="N36" s="85"/>
      <c r="O36" s="85"/>
      <c r="P36" s="85"/>
      <c r="Q36" s="85"/>
      <c r="R36" s="85"/>
      <c r="S36" s="85"/>
      <c r="T36" s="85"/>
      <c r="U36" s="85"/>
      <c r="V36" s="85"/>
      <c r="W36" s="85"/>
      <c r="X36" s="85"/>
      <c r="Y36" s="77"/>
      <c r="Z36" s="77"/>
      <c r="AA36" s="77"/>
      <c r="AB36" s="77"/>
      <c r="AC36" s="77"/>
      <c r="AD36" s="77"/>
      <c r="AE36" s="77"/>
      <c r="AF36" s="638"/>
      <c r="AG36" s="639"/>
      <c r="AH36" s="293"/>
      <c r="AI36" s="197"/>
      <c r="AJ36" s="304">
        <f t="shared" si="0"/>
        <v>0</v>
      </c>
      <c r="AK36" s="197"/>
      <c r="AL36" s="304">
        <f t="shared" si="1"/>
        <v>0</v>
      </c>
      <c r="AM36" s="749">
        <f t="shared" si="2"/>
        <v>0</v>
      </c>
      <c r="AN36" s="750"/>
      <c r="AO36" s="200"/>
      <c r="AP36" s="156"/>
      <c r="AQ36" s="156"/>
      <c r="AR36" s="156"/>
      <c r="AS36" s="77"/>
      <c r="AT36" s="77"/>
      <c r="AU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row>
    <row r="37" spans="1:98" s="77" customFormat="1" ht="17.7" customHeight="1" thickBot="1">
      <c r="A37" s="642" t="s">
        <v>4</v>
      </c>
      <c r="B37" s="643"/>
      <c r="C37" s="644"/>
      <c r="D37" s="595" t="s">
        <v>266</v>
      </c>
      <c r="E37" s="596"/>
      <c r="F37" s="597"/>
      <c r="G37" s="589" t="s">
        <v>267</v>
      </c>
      <c r="H37" s="590"/>
      <c r="I37" s="590"/>
      <c r="J37" s="590"/>
      <c r="K37" s="590"/>
      <c r="L37" s="590"/>
      <c r="M37" s="590"/>
      <c r="N37" s="590"/>
      <c r="O37" s="590"/>
      <c r="P37" s="590"/>
      <c r="Q37" s="590"/>
      <c r="R37" s="590"/>
      <c r="S37" s="590"/>
      <c r="T37" s="590"/>
      <c r="U37" s="590"/>
      <c r="V37" s="590"/>
      <c r="W37" s="590"/>
      <c r="X37" s="590"/>
      <c r="Y37" s="590"/>
      <c r="Z37" s="590"/>
      <c r="AA37" s="590"/>
      <c r="AB37" s="590"/>
      <c r="AC37" s="590"/>
      <c r="AD37" s="591"/>
      <c r="AE37" s="78"/>
      <c r="AF37" s="203"/>
      <c r="AG37" s="203"/>
      <c r="AH37" s="204"/>
      <c r="AI37" s="205"/>
      <c r="AJ37" s="205"/>
      <c r="AK37" s="205"/>
      <c r="AL37" s="208" t="s">
        <v>357</v>
      </c>
      <c r="AM37" s="751">
        <f>SUM(AM33:AN36)</f>
        <v>0</v>
      </c>
      <c r="AN37" s="751"/>
      <c r="AO37" s="322" t="s">
        <v>438</v>
      </c>
      <c r="AP37" s="323"/>
      <c r="AQ37" s="323"/>
      <c r="AR37" s="323"/>
      <c r="AS37" s="324"/>
      <c r="AT37" s="324"/>
      <c r="AV37" s="78"/>
      <c r="AW37" s="78"/>
      <c r="AX37" s="78"/>
      <c r="AY37" s="78"/>
      <c r="AZ37" s="78"/>
      <c r="BA37" s="78"/>
      <c r="BB37" s="78"/>
      <c r="BC37" s="78"/>
      <c r="BD37" s="78"/>
      <c r="BE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row>
    <row r="38" spans="1:98" s="77" customFormat="1" ht="17.7" customHeight="1" thickBot="1">
      <c r="A38" s="648" t="s">
        <v>3</v>
      </c>
      <c r="B38" s="649"/>
      <c r="C38" s="650"/>
      <c r="D38" s="583">
        <f>SUM(K39:L43,O39:AD43)</f>
        <v>159600</v>
      </c>
      <c r="E38" s="584"/>
      <c r="F38" s="585"/>
      <c r="G38" s="592" t="s">
        <v>301</v>
      </c>
      <c r="H38" s="543"/>
      <c r="I38" s="543"/>
      <c r="J38" s="542"/>
      <c r="K38" s="541" t="s">
        <v>391</v>
      </c>
      <c r="L38" s="542"/>
      <c r="M38" s="541" t="s">
        <v>390</v>
      </c>
      <c r="N38" s="543"/>
      <c r="O38" s="451" t="s">
        <v>300</v>
      </c>
      <c r="P38" s="452"/>
      <c r="Q38" s="536" t="s">
        <v>304</v>
      </c>
      <c r="R38" s="545"/>
      <c r="S38" s="451" t="s">
        <v>305</v>
      </c>
      <c r="T38" s="452"/>
      <c r="U38" s="441"/>
      <c r="V38" s="442"/>
      <c r="W38" s="530"/>
      <c r="X38" s="442"/>
      <c r="Y38" s="530"/>
      <c r="Z38" s="442"/>
      <c r="AA38" s="530"/>
      <c r="AB38" s="442"/>
      <c r="AC38" s="530"/>
      <c r="AD38" s="531"/>
      <c r="AF38" s="203"/>
      <c r="AG38" s="203"/>
      <c r="AH38" s="204"/>
      <c r="AI38" s="205"/>
      <c r="AJ38" s="205"/>
      <c r="AK38" s="205"/>
      <c r="AL38" s="205"/>
      <c r="AM38" s="205"/>
      <c r="AN38" s="205"/>
      <c r="AO38" s="205"/>
      <c r="AP38" s="205"/>
      <c r="AQ38" s="205"/>
      <c r="AR38" s="205"/>
      <c r="AS38" s="205"/>
      <c r="AT38" s="205"/>
      <c r="AU38" s="205"/>
      <c r="AV38" s="78"/>
      <c r="AW38" s="78"/>
      <c r="AX38" s="78"/>
      <c r="AY38" s="78"/>
      <c r="AZ38" s="78"/>
      <c r="BA38" s="78"/>
      <c r="BB38" s="78"/>
      <c r="BC38" s="78"/>
      <c r="BD38" s="78"/>
      <c r="BE38" s="78"/>
    </row>
    <row r="39" spans="1:98" s="77" customFormat="1" ht="17.7" customHeight="1" thickBot="1">
      <c r="A39" s="92"/>
      <c r="B39" s="93"/>
      <c r="C39" s="94"/>
      <c r="D39" s="150"/>
      <c r="E39" s="238"/>
      <c r="F39" s="238"/>
      <c r="G39" s="549" t="str">
        <f>IF('例　①収支予算書　事業'!AF41="","",'例　①収支予算書　事業'!AF41)</f>
        <v>実行委員会</v>
      </c>
      <c r="H39" s="550"/>
      <c r="I39" s="550"/>
      <c r="J39" s="551"/>
      <c r="K39" s="443">
        <f>AI41</f>
        <v>4500</v>
      </c>
      <c r="L39" s="471"/>
      <c r="M39" s="449">
        <f>AJ41</f>
        <v>12</v>
      </c>
      <c r="N39" s="453"/>
      <c r="O39" s="449">
        <f>AJ41*AK41</f>
        <v>24000</v>
      </c>
      <c r="P39" s="453"/>
      <c r="Q39" s="449">
        <f>AJ41*AL41</f>
        <v>3600</v>
      </c>
      <c r="R39" s="450"/>
      <c r="S39" s="449">
        <f>AM41</f>
        <v>21100</v>
      </c>
      <c r="T39" s="453"/>
      <c r="U39" s="445"/>
      <c r="V39" s="446"/>
      <c r="W39" s="532"/>
      <c r="X39" s="446"/>
      <c r="Y39" s="532"/>
      <c r="Z39" s="446"/>
      <c r="AA39" s="532"/>
      <c r="AB39" s="446"/>
      <c r="AC39" s="532"/>
      <c r="AD39" s="533"/>
      <c r="AF39" s="77" t="s">
        <v>307</v>
      </c>
      <c r="AG39" s="78"/>
      <c r="AH39" s="623" t="s">
        <v>324</v>
      </c>
      <c r="AI39" s="624"/>
      <c r="AJ39" s="624"/>
      <c r="AK39" s="624"/>
      <c r="AL39" s="625"/>
      <c r="AM39" s="618" t="s">
        <v>348</v>
      </c>
      <c r="AN39" s="619"/>
      <c r="AO39" s="619"/>
      <c r="AP39" s="619"/>
      <c r="AQ39" s="619"/>
      <c r="AR39" s="619"/>
      <c r="AS39" s="619"/>
      <c r="AT39" s="619"/>
      <c r="AU39" s="620"/>
      <c r="AV39" s="78"/>
    </row>
    <row r="40" spans="1:98" s="77" customFormat="1" ht="17.7" customHeight="1" thickBot="1">
      <c r="A40" s="92"/>
      <c r="B40" s="93"/>
      <c r="C40" s="94"/>
      <c r="D40" s="150"/>
      <c r="E40" s="238"/>
      <c r="F40" s="238"/>
      <c r="G40" s="549" t="str">
        <f>IF('例　①収支予算書　事業'!AF42="","",'例　①収支予算書　事業'!AF42)</f>
        <v>抽選会</v>
      </c>
      <c r="H40" s="550"/>
      <c r="I40" s="550"/>
      <c r="J40" s="551"/>
      <c r="K40" s="443">
        <f t="shared" ref="K40:K43" si="3">AI42</f>
        <v>4500</v>
      </c>
      <c r="L40" s="471"/>
      <c r="M40" s="449">
        <f t="shared" ref="M40:M43" si="4">AJ42</f>
        <v>12</v>
      </c>
      <c r="N40" s="453"/>
      <c r="O40" s="449">
        <f t="shared" ref="O40:O43" si="5">AJ42*AK42</f>
        <v>24000</v>
      </c>
      <c r="P40" s="453"/>
      <c r="Q40" s="449">
        <f t="shared" ref="Q40:Q43" si="6">AJ42*AL42</f>
        <v>3600</v>
      </c>
      <c r="R40" s="450"/>
      <c r="S40" s="449">
        <f t="shared" ref="S40:S43" si="7">AM42</f>
        <v>21100</v>
      </c>
      <c r="T40" s="453"/>
      <c r="U40" s="445"/>
      <c r="V40" s="446"/>
      <c r="W40" s="532"/>
      <c r="X40" s="446"/>
      <c r="Y40" s="532"/>
      <c r="Z40" s="446"/>
      <c r="AA40" s="532"/>
      <c r="AB40" s="446"/>
      <c r="AC40" s="532"/>
      <c r="AD40" s="533"/>
      <c r="AF40" s="621" t="s">
        <v>301</v>
      </c>
      <c r="AG40" s="622"/>
      <c r="AH40" s="294" t="s">
        <v>302</v>
      </c>
      <c r="AI40" s="295" t="s">
        <v>389</v>
      </c>
      <c r="AJ40" s="295" t="s">
        <v>390</v>
      </c>
      <c r="AK40" s="295" t="s">
        <v>303</v>
      </c>
      <c r="AL40" s="296" t="s">
        <v>304</v>
      </c>
      <c r="AM40" s="297" t="s">
        <v>302</v>
      </c>
      <c r="AN40" s="209">
        <v>500</v>
      </c>
      <c r="AO40" s="210">
        <v>1000</v>
      </c>
      <c r="AP40" s="211">
        <v>1500</v>
      </c>
      <c r="AQ40" s="211">
        <v>7800</v>
      </c>
      <c r="AR40" s="211"/>
      <c r="AS40" s="211"/>
      <c r="AT40" s="211"/>
      <c r="AU40" s="212"/>
      <c r="AV40" s="313" t="s">
        <v>374</v>
      </c>
    </row>
    <row r="41" spans="1:98" s="77" customFormat="1" ht="17.7" customHeight="1" thickTop="1">
      <c r="A41" s="92"/>
      <c r="B41" s="93"/>
      <c r="C41" s="94"/>
      <c r="D41" s="150"/>
      <c r="E41" s="238"/>
      <c r="F41" s="238"/>
      <c r="G41" s="549" t="str">
        <f>IF('例　①収支予算書　事業'!AF43="","",'例　①収支予算書　事業'!AF43)</f>
        <v>代表者会議</v>
      </c>
      <c r="H41" s="550"/>
      <c r="I41" s="550"/>
      <c r="J41" s="551"/>
      <c r="K41" s="443">
        <f t="shared" si="3"/>
        <v>4500</v>
      </c>
      <c r="L41" s="471"/>
      <c r="M41" s="449">
        <f t="shared" si="4"/>
        <v>12</v>
      </c>
      <c r="N41" s="453"/>
      <c r="O41" s="449">
        <f t="shared" si="5"/>
        <v>24000</v>
      </c>
      <c r="P41" s="453"/>
      <c r="Q41" s="449">
        <f t="shared" si="6"/>
        <v>3600</v>
      </c>
      <c r="R41" s="450"/>
      <c r="S41" s="449">
        <f t="shared" si="7"/>
        <v>21100</v>
      </c>
      <c r="T41" s="453"/>
      <c r="U41" s="445"/>
      <c r="V41" s="446"/>
      <c r="W41" s="532"/>
      <c r="X41" s="446"/>
      <c r="Y41" s="532"/>
      <c r="Z41" s="446"/>
      <c r="AA41" s="532"/>
      <c r="AB41" s="446"/>
      <c r="AC41" s="532"/>
      <c r="AD41" s="533"/>
      <c r="AF41" s="655" t="s">
        <v>488</v>
      </c>
      <c r="AG41" s="656"/>
      <c r="AH41" s="217">
        <f>AI41+AJ41*(AK41+AL41)</f>
        <v>32100</v>
      </c>
      <c r="AI41" s="190">
        <v>4500</v>
      </c>
      <c r="AJ41" s="190">
        <v>12</v>
      </c>
      <c r="AK41" s="190">
        <v>2000</v>
      </c>
      <c r="AL41" s="191">
        <v>300</v>
      </c>
      <c r="AM41" s="221">
        <f>AN40*AN41+AO40*AO41+AP40*AP41+AQ40*AQ41+AR40*AR41+AS40*AS41+AT40*AT41+AU40*AU41</f>
        <v>21100</v>
      </c>
      <c r="AN41" s="376">
        <v>2</v>
      </c>
      <c r="AO41" s="404">
        <v>3</v>
      </c>
      <c r="AP41" s="405">
        <v>1</v>
      </c>
      <c r="AQ41" s="405">
        <v>2</v>
      </c>
      <c r="AR41" s="405"/>
      <c r="AS41" s="405"/>
      <c r="AT41" s="406"/>
      <c r="AU41" s="388"/>
    </row>
    <row r="42" spans="1:98" s="77" customFormat="1" ht="17.7" customHeight="1">
      <c r="A42" s="92"/>
      <c r="B42" s="93"/>
      <c r="C42" s="94"/>
      <c r="D42" s="150"/>
      <c r="E42" s="238"/>
      <c r="F42" s="238"/>
      <c r="G42" s="549" t="str">
        <f>IF('例　①収支予算書　事業'!AF44="","",'例　①収支予算書　事業'!AF44)</f>
        <v/>
      </c>
      <c r="H42" s="550"/>
      <c r="I42" s="550"/>
      <c r="J42" s="551"/>
      <c r="K42" s="443">
        <f t="shared" si="3"/>
        <v>0</v>
      </c>
      <c r="L42" s="471"/>
      <c r="M42" s="449">
        <f t="shared" si="4"/>
        <v>0</v>
      </c>
      <c r="N42" s="453"/>
      <c r="O42" s="449">
        <f t="shared" si="5"/>
        <v>0</v>
      </c>
      <c r="P42" s="453"/>
      <c r="Q42" s="449">
        <f t="shared" si="6"/>
        <v>0</v>
      </c>
      <c r="R42" s="450"/>
      <c r="S42" s="449">
        <f t="shared" si="7"/>
        <v>0</v>
      </c>
      <c r="T42" s="453"/>
      <c r="U42" s="445"/>
      <c r="V42" s="446"/>
      <c r="W42" s="532"/>
      <c r="X42" s="446"/>
      <c r="Y42" s="532"/>
      <c r="Z42" s="446"/>
      <c r="AA42" s="532"/>
      <c r="AB42" s="446"/>
      <c r="AC42" s="532"/>
      <c r="AD42" s="533"/>
      <c r="AF42" s="626" t="s">
        <v>489</v>
      </c>
      <c r="AG42" s="627"/>
      <c r="AH42" s="217">
        <f t="shared" ref="AH42:AH45" si="8">AI42+AJ42*(AK42+AL42)</f>
        <v>32100</v>
      </c>
      <c r="AI42" s="194">
        <v>4500</v>
      </c>
      <c r="AJ42" s="190">
        <v>12</v>
      </c>
      <c r="AK42" s="194">
        <v>2000</v>
      </c>
      <c r="AL42" s="195">
        <v>300</v>
      </c>
      <c r="AM42" s="223">
        <f>AN40*AN42+AO40*AO42+AP40*AP42+AQ40*AQ42+AR40*AR42+AS40*AS42+AT40*AT42+AU40*AU42</f>
        <v>21100</v>
      </c>
      <c r="AN42" s="379">
        <v>2</v>
      </c>
      <c r="AO42" s="379">
        <v>3</v>
      </c>
      <c r="AP42" s="379">
        <v>1</v>
      </c>
      <c r="AQ42" s="379">
        <v>2</v>
      </c>
      <c r="AR42" s="379"/>
      <c r="AS42" s="379"/>
      <c r="AT42" s="379"/>
      <c r="AU42" s="389"/>
    </row>
    <row r="43" spans="1:98" s="77" customFormat="1" ht="17.7" customHeight="1" thickBot="1">
      <c r="A43" s="96"/>
      <c r="B43" s="98"/>
      <c r="C43" s="97"/>
      <c r="D43" s="151"/>
      <c r="E43" s="239"/>
      <c r="F43" s="239"/>
      <c r="G43" s="549" t="str">
        <f>IF('例　①収支予算書　事業'!AF45="","",'例　①収支予算書　事業'!AF45)</f>
        <v/>
      </c>
      <c r="H43" s="550"/>
      <c r="I43" s="550"/>
      <c r="J43" s="551"/>
      <c r="K43" s="472">
        <f t="shared" si="3"/>
        <v>0</v>
      </c>
      <c r="L43" s="473"/>
      <c r="M43" s="538">
        <f t="shared" si="4"/>
        <v>0</v>
      </c>
      <c r="N43" s="539"/>
      <c r="O43" s="538">
        <f t="shared" si="5"/>
        <v>0</v>
      </c>
      <c r="P43" s="539"/>
      <c r="Q43" s="538">
        <f t="shared" si="6"/>
        <v>0</v>
      </c>
      <c r="R43" s="544"/>
      <c r="S43" s="538">
        <f t="shared" si="7"/>
        <v>0</v>
      </c>
      <c r="T43" s="539"/>
      <c r="U43" s="447"/>
      <c r="V43" s="448"/>
      <c r="W43" s="534"/>
      <c r="X43" s="448"/>
      <c r="Y43" s="534"/>
      <c r="Z43" s="448"/>
      <c r="AA43" s="534"/>
      <c r="AB43" s="448"/>
      <c r="AC43" s="534"/>
      <c r="AD43" s="535"/>
      <c r="AF43" s="626" t="s">
        <v>490</v>
      </c>
      <c r="AG43" s="627"/>
      <c r="AH43" s="217">
        <f t="shared" si="8"/>
        <v>32100</v>
      </c>
      <c r="AI43" s="194">
        <v>4500</v>
      </c>
      <c r="AJ43" s="190">
        <v>12</v>
      </c>
      <c r="AK43" s="194">
        <v>2000</v>
      </c>
      <c r="AL43" s="195">
        <v>300</v>
      </c>
      <c r="AM43" s="223">
        <f>AN40*AN43+AO40*AO43+AP40*AP43+AQ40*AQ43+AR40*AR43+AS40*AS43+AT40*AT43+AU40*AU43</f>
        <v>21100</v>
      </c>
      <c r="AN43" s="379">
        <v>2</v>
      </c>
      <c r="AO43" s="379">
        <v>3</v>
      </c>
      <c r="AP43" s="379">
        <v>1</v>
      </c>
      <c r="AQ43" s="379">
        <v>2</v>
      </c>
      <c r="AR43" s="379"/>
      <c r="AS43" s="379"/>
      <c r="AT43" s="379"/>
      <c r="AU43" s="389"/>
      <c r="AV43" s="313" t="s">
        <v>439</v>
      </c>
    </row>
    <row r="44" spans="1:98" s="77" customFormat="1" ht="17.7" customHeight="1">
      <c r="A44" s="648" t="s">
        <v>2</v>
      </c>
      <c r="B44" s="649"/>
      <c r="C44" s="650"/>
      <c r="D44" s="583">
        <f>SUM(M45:AD49)</f>
        <v>351900</v>
      </c>
      <c r="E44" s="584"/>
      <c r="F44" s="585"/>
      <c r="G44" s="546" t="s">
        <v>323</v>
      </c>
      <c r="H44" s="547"/>
      <c r="I44" s="547"/>
      <c r="J44" s="548"/>
      <c r="K44" s="541" t="s">
        <v>388</v>
      </c>
      <c r="L44" s="542"/>
      <c r="M44" s="451" t="s">
        <v>300</v>
      </c>
      <c r="N44" s="452"/>
      <c r="O44" s="451" t="s">
        <v>325</v>
      </c>
      <c r="P44" s="452"/>
      <c r="Q44" s="451" t="s">
        <v>318</v>
      </c>
      <c r="R44" s="540"/>
      <c r="S44" s="536" t="s">
        <v>314</v>
      </c>
      <c r="T44" s="537"/>
      <c r="U44" s="451" t="s">
        <v>317</v>
      </c>
      <c r="V44" s="452"/>
      <c r="W44" s="451" t="s">
        <v>315</v>
      </c>
      <c r="X44" s="540"/>
      <c r="Y44" s="451" t="s">
        <v>316</v>
      </c>
      <c r="Z44" s="452"/>
      <c r="AA44" s="441"/>
      <c r="AB44" s="442"/>
      <c r="AC44" s="530"/>
      <c r="AD44" s="531"/>
      <c r="AF44" s="626"/>
      <c r="AG44" s="627"/>
      <c r="AH44" s="217">
        <f t="shared" si="8"/>
        <v>0</v>
      </c>
      <c r="AI44" s="194"/>
      <c r="AJ44" s="190"/>
      <c r="AK44" s="194"/>
      <c r="AL44" s="195"/>
      <c r="AM44" s="223">
        <f>AN40*AN44+AO40*AO44+AP40*AP44+AQ40*AQ44+AR40*AR44+AS40*AS44+AT40*AT44+AU40*AU44</f>
        <v>0</v>
      </c>
      <c r="AN44" s="379"/>
      <c r="AO44" s="379"/>
      <c r="AP44" s="379"/>
      <c r="AQ44" s="379"/>
      <c r="AR44" s="379"/>
      <c r="AS44" s="379"/>
      <c r="AT44" s="379"/>
      <c r="AU44" s="389"/>
    </row>
    <row r="45" spans="1:98" s="77" customFormat="1" ht="17.7" customHeight="1" thickBot="1">
      <c r="A45" s="92"/>
      <c r="B45" s="93"/>
      <c r="C45" s="94"/>
      <c r="D45" s="150"/>
      <c r="E45" s="238"/>
      <c r="F45" s="238"/>
      <c r="G45" s="549" t="str">
        <f>IF('例　①収支予算書　事業'!AF51="","",'例　①収支予算書　事業'!AF51)</f>
        <v>前泊入り(ｺｰﾄ設営含)</v>
      </c>
      <c r="H45" s="550"/>
      <c r="I45" s="550"/>
      <c r="J45" s="551"/>
      <c r="K45" s="443">
        <f>AI51</f>
        <v>10</v>
      </c>
      <c r="L45" s="471"/>
      <c r="M45" s="449">
        <f>AI51*AJ51</f>
        <v>20000</v>
      </c>
      <c r="N45" s="453"/>
      <c r="O45" s="449">
        <f>10000*AK51</f>
        <v>20000</v>
      </c>
      <c r="P45" s="453"/>
      <c r="Q45" s="449">
        <f>AL51</f>
        <v>23200</v>
      </c>
      <c r="R45" s="450"/>
      <c r="S45" s="449">
        <f>AH59</f>
        <v>0</v>
      </c>
      <c r="T45" s="453"/>
      <c r="U45" s="449">
        <f>AV59</f>
        <v>20000</v>
      </c>
      <c r="V45" s="453"/>
      <c r="W45" s="449">
        <f>AX59</f>
        <v>0</v>
      </c>
      <c r="X45" s="450"/>
      <c r="Y45" s="449">
        <f>AW51</f>
        <v>0</v>
      </c>
      <c r="Z45" s="453"/>
      <c r="AA45" s="445"/>
      <c r="AB45" s="446"/>
      <c r="AC45" s="532"/>
      <c r="AD45" s="533"/>
      <c r="AF45" s="651"/>
      <c r="AG45" s="652"/>
      <c r="AH45" s="220">
        <f t="shared" si="8"/>
        <v>0</v>
      </c>
      <c r="AI45" s="197"/>
      <c r="AJ45" s="197"/>
      <c r="AK45" s="197"/>
      <c r="AL45" s="198"/>
      <c r="AM45" s="225">
        <f>AN40*AN45+AO40*AO45+AP40*AP45+AQ40*AQ45+AR40*AR45+AS40*AS45+AT40*AT45+AU40*AU45</f>
        <v>0</v>
      </c>
      <c r="AN45" s="382"/>
      <c r="AO45" s="382"/>
      <c r="AP45" s="382"/>
      <c r="AQ45" s="382"/>
      <c r="AR45" s="382"/>
      <c r="AS45" s="382"/>
      <c r="AT45" s="382"/>
      <c r="AU45" s="390"/>
    </row>
    <row r="46" spans="1:98" s="77" customFormat="1" ht="17.7" customHeight="1">
      <c r="A46" s="92"/>
      <c r="B46" s="93"/>
      <c r="C46" s="94"/>
      <c r="D46" s="150"/>
      <c r="E46" s="238"/>
      <c r="F46" s="238"/>
      <c r="G46" s="549" t="str">
        <f>IF('例　①収支予算書　事業'!AF52="","",'例　①収支予算書　事業'!AF52)</f>
        <v>大会1日目</v>
      </c>
      <c r="H46" s="550"/>
      <c r="I46" s="550"/>
      <c r="J46" s="551"/>
      <c r="K46" s="443">
        <f t="shared" ref="K46:K49" si="9">AI52</f>
        <v>16</v>
      </c>
      <c r="L46" s="471"/>
      <c r="M46" s="449">
        <f>AI52*AJ52</f>
        <v>32000</v>
      </c>
      <c r="N46" s="453"/>
      <c r="O46" s="449">
        <f t="shared" ref="O46:O49" si="10">10000*AK52</f>
        <v>40000</v>
      </c>
      <c r="P46" s="453"/>
      <c r="Q46" s="449">
        <f t="shared" ref="Q46:Q49" si="11">AL52</f>
        <v>23200</v>
      </c>
      <c r="R46" s="450"/>
      <c r="S46" s="449">
        <f t="shared" ref="S46:S49" si="12">AH60</f>
        <v>11800</v>
      </c>
      <c r="T46" s="453"/>
      <c r="U46" s="449">
        <f t="shared" ref="U46:U49" si="13">AV60</f>
        <v>20000</v>
      </c>
      <c r="V46" s="453"/>
      <c r="W46" s="449">
        <f t="shared" ref="W46:W49" si="14">AX60</f>
        <v>0</v>
      </c>
      <c r="X46" s="450"/>
      <c r="Y46" s="449">
        <f t="shared" ref="Y46:Y49" si="15">AW52</f>
        <v>500</v>
      </c>
      <c r="Z46" s="453"/>
      <c r="AA46" s="445"/>
      <c r="AB46" s="446"/>
      <c r="AC46" s="532"/>
      <c r="AD46" s="533"/>
      <c r="AF46" s="90"/>
      <c r="AG46" s="177" t="s">
        <v>302</v>
      </c>
      <c r="AH46" s="325">
        <f>SUM(AH41:AH45)</f>
        <v>96300</v>
      </c>
      <c r="AI46" s="90"/>
      <c r="AJ46" s="90"/>
      <c r="AK46" s="90"/>
      <c r="AL46" s="177" t="s">
        <v>302</v>
      </c>
      <c r="AM46" s="325">
        <f>SUM(AM41:AM45)</f>
        <v>63300</v>
      </c>
      <c r="AN46" s="90"/>
      <c r="AO46" s="182"/>
      <c r="AP46" s="181"/>
      <c r="AQ46" s="181"/>
      <c r="AR46" s="181"/>
      <c r="AS46" s="181"/>
      <c r="AT46" s="181"/>
      <c r="AU46" s="181"/>
    </row>
    <row r="47" spans="1:98" s="77" customFormat="1" ht="17.7" customHeight="1">
      <c r="A47" s="92"/>
      <c r="B47" s="93"/>
      <c r="C47" s="94"/>
      <c r="D47" s="150"/>
      <c r="E47" s="238"/>
      <c r="F47" s="238"/>
      <c r="G47" s="549" t="str">
        <f>IF('例　①収支予算書　事業'!AF53="","",'例　①収支予算書　事業'!AF53)</f>
        <v>大会2日目</v>
      </c>
      <c r="H47" s="550"/>
      <c r="I47" s="550"/>
      <c r="J47" s="551"/>
      <c r="K47" s="443">
        <f t="shared" si="9"/>
        <v>14</v>
      </c>
      <c r="L47" s="471"/>
      <c r="M47" s="449">
        <f>AI53*AJ53</f>
        <v>28000</v>
      </c>
      <c r="N47" s="453"/>
      <c r="O47" s="449">
        <f t="shared" si="10"/>
        <v>40000</v>
      </c>
      <c r="P47" s="453"/>
      <c r="Q47" s="449">
        <f t="shared" si="11"/>
        <v>7600</v>
      </c>
      <c r="R47" s="450"/>
      <c r="S47" s="449">
        <f t="shared" si="12"/>
        <v>12600</v>
      </c>
      <c r="T47" s="453"/>
      <c r="U47" s="449">
        <f t="shared" si="13"/>
        <v>10000</v>
      </c>
      <c r="V47" s="453"/>
      <c r="W47" s="449">
        <f t="shared" si="14"/>
        <v>0</v>
      </c>
      <c r="X47" s="450"/>
      <c r="Y47" s="449">
        <f t="shared" si="15"/>
        <v>500</v>
      </c>
      <c r="Z47" s="453"/>
      <c r="AA47" s="445"/>
      <c r="AB47" s="446"/>
      <c r="AC47" s="532"/>
      <c r="AD47" s="533"/>
      <c r="AF47" s="657" t="s">
        <v>347</v>
      </c>
      <c r="AG47" s="657"/>
      <c r="AH47" s="326">
        <f>AH46+AM46</f>
        <v>159600</v>
      </c>
      <c r="AI47" s="181"/>
      <c r="AJ47" s="181"/>
      <c r="AK47" s="181"/>
      <c r="AL47" s="181"/>
      <c r="AM47" s="181"/>
      <c r="AN47" s="181"/>
      <c r="AO47" s="181"/>
      <c r="AP47" s="181"/>
      <c r="AQ47" s="181"/>
      <c r="AR47" s="181"/>
      <c r="AS47" s="181"/>
      <c r="AT47" s="181"/>
      <c r="AU47" s="181"/>
    </row>
    <row r="48" spans="1:98" s="77" customFormat="1" ht="17.7" customHeight="1" thickBot="1">
      <c r="A48" s="92"/>
      <c r="B48" s="93"/>
      <c r="C48" s="94"/>
      <c r="D48" s="150"/>
      <c r="E48" s="238"/>
      <c r="F48" s="238"/>
      <c r="G48" s="549" t="str">
        <f>IF('例　①収支予算書　事業'!AF54="","",'例　①収支予算書　事業'!AF54)</f>
        <v>大会3日目</v>
      </c>
      <c r="H48" s="550"/>
      <c r="I48" s="550"/>
      <c r="J48" s="551"/>
      <c r="K48" s="443">
        <f t="shared" si="9"/>
        <v>13</v>
      </c>
      <c r="L48" s="471"/>
      <c r="M48" s="449">
        <f>AI54*AJ54</f>
        <v>26000</v>
      </c>
      <c r="N48" s="453"/>
      <c r="O48" s="449">
        <f t="shared" si="10"/>
        <v>0</v>
      </c>
      <c r="P48" s="453"/>
      <c r="Q48" s="449">
        <f t="shared" si="11"/>
        <v>7600</v>
      </c>
      <c r="R48" s="450"/>
      <c r="S48" s="449">
        <f t="shared" si="12"/>
        <v>8400</v>
      </c>
      <c r="T48" s="453"/>
      <c r="U48" s="449">
        <f t="shared" si="13"/>
        <v>0</v>
      </c>
      <c r="V48" s="453"/>
      <c r="W48" s="449">
        <f t="shared" si="14"/>
        <v>0</v>
      </c>
      <c r="X48" s="450"/>
      <c r="Y48" s="449">
        <f t="shared" si="15"/>
        <v>500</v>
      </c>
      <c r="Z48" s="453"/>
      <c r="AA48" s="445"/>
      <c r="AB48" s="446"/>
      <c r="AC48" s="532"/>
      <c r="AD48" s="533"/>
      <c r="AF48" s="175"/>
      <c r="AG48" s="175"/>
      <c r="AH48" s="174"/>
    </row>
    <row r="49" spans="1:70" s="77" customFormat="1" ht="17.7" customHeight="1" thickBot="1">
      <c r="A49" s="96"/>
      <c r="B49" s="98"/>
      <c r="C49" s="97"/>
      <c r="D49" s="151"/>
      <c r="E49" s="239"/>
      <c r="F49" s="239"/>
      <c r="G49" s="549" t="str">
        <f>IF('例　①収支予算書　事業'!AF55="","",'例　①収支予算書　事業'!AF55)</f>
        <v/>
      </c>
      <c r="H49" s="550"/>
      <c r="I49" s="550"/>
      <c r="J49" s="551"/>
      <c r="K49" s="472">
        <f t="shared" si="9"/>
        <v>0</v>
      </c>
      <c r="L49" s="473"/>
      <c r="M49" s="538">
        <f>AI55*AJ55</f>
        <v>0</v>
      </c>
      <c r="N49" s="539"/>
      <c r="O49" s="538">
        <f t="shared" si="10"/>
        <v>0</v>
      </c>
      <c r="P49" s="539"/>
      <c r="Q49" s="538">
        <f t="shared" si="11"/>
        <v>0</v>
      </c>
      <c r="R49" s="544"/>
      <c r="S49" s="538">
        <f t="shared" si="12"/>
        <v>0</v>
      </c>
      <c r="T49" s="539"/>
      <c r="U49" s="449">
        <f t="shared" si="13"/>
        <v>0</v>
      </c>
      <c r="V49" s="453"/>
      <c r="W49" s="449">
        <f t="shared" si="14"/>
        <v>0</v>
      </c>
      <c r="X49" s="450"/>
      <c r="Y49" s="449">
        <f t="shared" si="15"/>
        <v>0</v>
      </c>
      <c r="Z49" s="453"/>
      <c r="AA49" s="447"/>
      <c r="AB49" s="448"/>
      <c r="AC49" s="534"/>
      <c r="AD49" s="535"/>
      <c r="AF49" s="640" t="s">
        <v>306</v>
      </c>
      <c r="AG49" s="641"/>
      <c r="AH49" s="623" t="s">
        <v>324</v>
      </c>
      <c r="AI49" s="624"/>
      <c r="AJ49" s="624"/>
      <c r="AK49" s="625"/>
      <c r="AL49" s="618" t="s">
        <v>309</v>
      </c>
      <c r="AM49" s="619"/>
      <c r="AN49" s="619"/>
      <c r="AO49" s="619"/>
      <c r="AP49" s="619"/>
      <c r="AQ49" s="619"/>
      <c r="AR49" s="619"/>
      <c r="AS49" s="619"/>
      <c r="AT49" s="619"/>
      <c r="AU49" s="619"/>
      <c r="AV49" s="620"/>
      <c r="AW49" s="752" t="s">
        <v>313</v>
      </c>
      <c r="AX49" s="753"/>
      <c r="AY49" s="753"/>
      <c r="AZ49" s="753"/>
      <c r="BA49" s="753"/>
      <c r="BB49" s="754"/>
      <c r="BL49" s="108"/>
      <c r="BM49" s="108"/>
      <c r="BN49" s="108"/>
      <c r="BO49" s="78"/>
      <c r="BP49" s="78"/>
      <c r="BQ49" s="78"/>
      <c r="BR49" s="78"/>
    </row>
    <row r="50" spans="1:70" s="77" customFormat="1" ht="17.7" customHeight="1" thickBot="1">
      <c r="A50" s="645" t="s">
        <v>1</v>
      </c>
      <c r="B50" s="646"/>
      <c r="C50" s="647"/>
      <c r="D50" s="580">
        <f>K50+Q50+W50+AC50</f>
        <v>2000</v>
      </c>
      <c r="E50" s="581"/>
      <c r="F50" s="582"/>
      <c r="G50" s="558" t="s">
        <v>495</v>
      </c>
      <c r="H50" s="559"/>
      <c r="I50" s="559"/>
      <c r="J50" s="560"/>
      <c r="K50" s="459">
        <v>1000</v>
      </c>
      <c r="L50" s="567"/>
      <c r="M50" s="527" t="s">
        <v>496</v>
      </c>
      <c r="N50" s="527"/>
      <c r="O50" s="527"/>
      <c r="P50" s="527"/>
      <c r="Q50" s="454">
        <v>1000</v>
      </c>
      <c r="R50" s="454"/>
      <c r="S50" s="527"/>
      <c r="T50" s="527"/>
      <c r="U50" s="527"/>
      <c r="V50" s="527"/>
      <c r="W50" s="454"/>
      <c r="X50" s="454"/>
      <c r="Y50" s="462"/>
      <c r="Z50" s="462"/>
      <c r="AA50" s="462"/>
      <c r="AB50" s="462"/>
      <c r="AC50" s="459"/>
      <c r="AD50" s="488"/>
      <c r="AF50" s="653" t="s">
        <v>326</v>
      </c>
      <c r="AG50" s="654"/>
      <c r="AH50" s="294" t="s">
        <v>302</v>
      </c>
      <c r="AI50" s="298" t="s">
        <v>387</v>
      </c>
      <c r="AJ50" s="299" t="s">
        <v>303</v>
      </c>
      <c r="AK50" s="300" t="s">
        <v>310</v>
      </c>
      <c r="AL50" s="294" t="s">
        <v>302</v>
      </c>
      <c r="AM50" s="215">
        <v>500</v>
      </c>
      <c r="AN50" s="209">
        <v>1000</v>
      </c>
      <c r="AO50" s="209">
        <v>1500</v>
      </c>
      <c r="AP50" s="209">
        <v>1800</v>
      </c>
      <c r="AQ50" s="209">
        <v>2300</v>
      </c>
      <c r="AR50" s="209">
        <v>7800</v>
      </c>
      <c r="AS50" s="209"/>
      <c r="AT50" s="384"/>
      <c r="AU50" s="385"/>
      <c r="AV50" s="373"/>
      <c r="AW50" s="294" t="s">
        <v>302</v>
      </c>
      <c r="AX50" s="374">
        <v>500</v>
      </c>
      <c r="AY50" s="209"/>
      <c r="AZ50" s="209"/>
      <c r="BA50" s="209"/>
      <c r="BB50" s="227"/>
      <c r="BC50" s="313" t="s">
        <v>374</v>
      </c>
      <c r="BK50" s="108"/>
    </row>
    <row r="51" spans="1:70" s="77" customFormat="1" ht="17.7" customHeight="1" thickTop="1">
      <c r="A51" s="648" t="s">
        <v>61</v>
      </c>
      <c r="B51" s="649"/>
      <c r="C51" s="650"/>
      <c r="D51" s="583">
        <f>K51+Q51+W51+AC51+K52+Q52+W52+AC52</f>
        <v>24000</v>
      </c>
      <c r="E51" s="584"/>
      <c r="F51" s="585"/>
      <c r="G51" s="564" t="s">
        <v>497</v>
      </c>
      <c r="H51" s="565"/>
      <c r="I51" s="565"/>
      <c r="J51" s="566"/>
      <c r="K51" s="455">
        <v>24000</v>
      </c>
      <c r="L51" s="456"/>
      <c r="M51" s="474"/>
      <c r="N51" s="475"/>
      <c r="O51" s="475"/>
      <c r="P51" s="475"/>
      <c r="Q51" s="455"/>
      <c r="R51" s="456"/>
      <c r="S51" s="474"/>
      <c r="T51" s="475"/>
      <c r="U51" s="475"/>
      <c r="V51" s="475"/>
      <c r="W51" s="455"/>
      <c r="X51" s="456"/>
      <c r="Y51" s="474"/>
      <c r="Z51" s="475"/>
      <c r="AA51" s="475"/>
      <c r="AB51" s="475"/>
      <c r="AC51" s="455"/>
      <c r="AD51" s="526"/>
      <c r="AF51" s="655" t="s">
        <v>491</v>
      </c>
      <c r="AG51" s="656"/>
      <c r="AH51" s="217">
        <f>(AI51*AJ51)+(AK51*10000)</f>
        <v>40000</v>
      </c>
      <c r="AI51" s="106">
        <v>10</v>
      </c>
      <c r="AJ51" s="190">
        <v>2000</v>
      </c>
      <c r="AK51" s="193">
        <v>2</v>
      </c>
      <c r="AL51" s="217">
        <f>AM50*AM51+AN50*AN51+AO50*AO51+AP50*AP51+AQ50*AQ51+AR50*AR51+AS50*AS51+AT50*AT51+AU50*AU51+AV50*AV51</f>
        <v>23200</v>
      </c>
      <c r="AM51" s="405">
        <v>2</v>
      </c>
      <c r="AN51" s="404">
        <v>1</v>
      </c>
      <c r="AO51" s="405">
        <v>1</v>
      </c>
      <c r="AP51" s="405">
        <v>1</v>
      </c>
      <c r="AQ51" s="405">
        <v>1</v>
      </c>
      <c r="AR51" s="405">
        <v>2</v>
      </c>
      <c r="AS51" s="406"/>
      <c r="AT51" s="410"/>
      <c r="AU51" s="411"/>
      <c r="AV51" s="412"/>
      <c r="AW51" s="221">
        <f>AX50*AX51+AY50*AY51+AZ50*AZ51+BA50*BA51+BB50*BB51</f>
        <v>0</v>
      </c>
      <c r="AX51" s="375"/>
      <c r="AY51" s="376"/>
      <c r="AZ51" s="376"/>
      <c r="BA51" s="376"/>
      <c r="BB51" s="377"/>
      <c r="BI51" s="108"/>
      <c r="BJ51" s="108"/>
    </row>
    <row r="52" spans="1:70" s="77" customFormat="1" ht="17.7" customHeight="1" thickBot="1">
      <c r="A52" s="96"/>
      <c r="B52" s="98"/>
      <c r="C52" s="97"/>
      <c r="D52" s="151"/>
      <c r="E52" s="239"/>
      <c r="F52" s="239"/>
      <c r="G52" s="555"/>
      <c r="H52" s="556"/>
      <c r="I52" s="556"/>
      <c r="J52" s="557"/>
      <c r="K52" s="457"/>
      <c r="L52" s="458"/>
      <c r="M52" s="476"/>
      <c r="N52" s="477"/>
      <c r="O52" s="477"/>
      <c r="P52" s="477"/>
      <c r="Q52" s="457"/>
      <c r="R52" s="458"/>
      <c r="S52" s="476"/>
      <c r="T52" s="477"/>
      <c r="U52" s="477"/>
      <c r="V52" s="477"/>
      <c r="W52" s="457"/>
      <c r="X52" s="458"/>
      <c r="Y52" s="476"/>
      <c r="Z52" s="477"/>
      <c r="AA52" s="477"/>
      <c r="AB52" s="477"/>
      <c r="AC52" s="457"/>
      <c r="AD52" s="523"/>
      <c r="AF52" s="626" t="s">
        <v>492</v>
      </c>
      <c r="AG52" s="627"/>
      <c r="AH52" s="219">
        <f>(AI52*AJ52)+(AK52*10000)</f>
        <v>72000</v>
      </c>
      <c r="AI52" s="107">
        <v>16</v>
      </c>
      <c r="AJ52" s="194">
        <v>2000</v>
      </c>
      <c r="AK52" s="196">
        <v>4</v>
      </c>
      <c r="AL52" s="217">
        <f>AM50*AM52+AN50*AN52+AO50*AO52+AP50*AP52+AQ50*AQ52+AR50*AR52+AS50*AS52+AT50*AT52+AU50*AU52+AV50*AV52</f>
        <v>23200</v>
      </c>
      <c r="AM52" s="379">
        <v>2</v>
      </c>
      <c r="AN52" s="379">
        <v>1</v>
      </c>
      <c r="AO52" s="379">
        <v>1</v>
      </c>
      <c r="AP52" s="379">
        <v>1</v>
      </c>
      <c r="AQ52" s="379">
        <v>1</v>
      </c>
      <c r="AR52" s="379">
        <v>2</v>
      </c>
      <c r="AS52" s="379"/>
      <c r="AT52" s="413"/>
      <c r="AU52" s="414"/>
      <c r="AV52" s="415"/>
      <c r="AW52" s="223">
        <f>AX50*AX52+AY50*AY52+AZ50*AZ52+BA50*BA52+BB50*BB52</f>
        <v>500</v>
      </c>
      <c r="AX52" s="378">
        <v>1</v>
      </c>
      <c r="AY52" s="379"/>
      <c r="AZ52" s="379"/>
      <c r="BA52" s="379"/>
      <c r="BB52" s="380"/>
    </row>
    <row r="53" spans="1:70" s="77" customFormat="1" ht="17.7" customHeight="1" thickBot="1">
      <c r="A53" s="645" t="s">
        <v>62</v>
      </c>
      <c r="B53" s="646"/>
      <c r="C53" s="647"/>
      <c r="D53" s="580">
        <f>K53+Q53+W53+AC53</f>
        <v>0</v>
      </c>
      <c r="E53" s="581"/>
      <c r="F53" s="582"/>
      <c r="G53" s="558"/>
      <c r="H53" s="559"/>
      <c r="I53" s="559"/>
      <c r="J53" s="560"/>
      <c r="K53" s="459"/>
      <c r="L53" s="460"/>
      <c r="M53" s="461"/>
      <c r="N53" s="462"/>
      <c r="O53" s="462"/>
      <c r="P53" s="462"/>
      <c r="Q53" s="459"/>
      <c r="R53" s="460"/>
      <c r="S53" s="461"/>
      <c r="T53" s="462"/>
      <c r="U53" s="462"/>
      <c r="V53" s="462"/>
      <c r="W53" s="459"/>
      <c r="X53" s="460"/>
      <c r="Y53" s="461"/>
      <c r="Z53" s="462"/>
      <c r="AA53" s="462"/>
      <c r="AB53" s="462"/>
      <c r="AC53" s="459"/>
      <c r="AD53" s="488"/>
      <c r="AF53" s="626" t="s">
        <v>493</v>
      </c>
      <c r="AG53" s="627"/>
      <c r="AH53" s="219">
        <f>(AI53*AJ53)+(AK53*10000)</f>
        <v>68000</v>
      </c>
      <c r="AI53" s="107">
        <v>14</v>
      </c>
      <c r="AJ53" s="194">
        <v>2000</v>
      </c>
      <c r="AK53" s="196">
        <v>4</v>
      </c>
      <c r="AL53" s="217">
        <f>AM50*AM53+AN50*AN53+AO50*AO53+AP50*AP53+AQ50*AQ53+AR50*AR53+AS50*AS53+AT50*AT53+AU50*AU53+AV50*AV53</f>
        <v>7600</v>
      </c>
      <c r="AM53" s="379">
        <v>2</v>
      </c>
      <c r="AN53" s="379">
        <v>1</v>
      </c>
      <c r="AO53" s="379">
        <v>1</v>
      </c>
      <c r="AP53" s="379">
        <v>1</v>
      </c>
      <c r="AQ53" s="379">
        <v>1</v>
      </c>
      <c r="AR53" s="379"/>
      <c r="AS53" s="379"/>
      <c r="AT53" s="413"/>
      <c r="AU53" s="414"/>
      <c r="AV53" s="415"/>
      <c r="AW53" s="223">
        <f>AX50*AX53+AY50*AY53+AZ50*AZ53+BA50*BA53+BB50*BB53</f>
        <v>500</v>
      </c>
      <c r="AX53" s="378">
        <v>1</v>
      </c>
      <c r="AY53" s="379"/>
      <c r="AZ53" s="379"/>
      <c r="BA53" s="379"/>
      <c r="BB53" s="380"/>
      <c r="BC53" s="313" t="s">
        <v>439</v>
      </c>
    </row>
    <row r="54" spans="1:70" s="77" customFormat="1" ht="17.7" customHeight="1" thickBot="1">
      <c r="A54" s="645" t="s">
        <v>63</v>
      </c>
      <c r="B54" s="646"/>
      <c r="C54" s="647"/>
      <c r="D54" s="580">
        <f>K54+Q54+W54+AC54</f>
        <v>200500</v>
      </c>
      <c r="E54" s="581"/>
      <c r="F54" s="582"/>
      <c r="G54" s="558" t="s">
        <v>498</v>
      </c>
      <c r="H54" s="559"/>
      <c r="I54" s="559"/>
      <c r="J54" s="560"/>
      <c r="K54" s="459">
        <v>200000</v>
      </c>
      <c r="L54" s="460"/>
      <c r="M54" s="461" t="s">
        <v>499</v>
      </c>
      <c r="N54" s="462"/>
      <c r="O54" s="462"/>
      <c r="P54" s="462"/>
      <c r="Q54" s="459">
        <v>500</v>
      </c>
      <c r="R54" s="460"/>
      <c r="S54" s="461"/>
      <c r="T54" s="462"/>
      <c r="U54" s="462"/>
      <c r="V54" s="462"/>
      <c r="W54" s="459"/>
      <c r="X54" s="460"/>
      <c r="Y54" s="461"/>
      <c r="Z54" s="462"/>
      <c r="AA54" s="462"/>
      <c r="AB54" s="462"/>
      <c r="AC54" s="459"/>
      <c r="AD54" s="488"/>
      <c r="AF54" s="626" t="s">
        <v>494</v>
      </c>
      <c r="AG54" s="627"/>
      <c r="AH54" s="219">
        <f t="shared" ref="AH54:AH55" si="16">(AI54*AJ54)+(AK54*10000)</f>
        <v>26000</v>
      </c>
      <c r="AI54" s="107">
        <v>13</v>
      </c>
      <c r="AJ54" s="194">
        <v>2000</v>
      </c>
      <c r="AK54" s="196"/>
      <c r="AL54" s="219">
        <f>AM50*AM54+AN50*AN54+AO50*AO54+AP50*AP54+AQ50*AQ54+AR50*AR54+AS50*AS54+AT50*AT54+AU50*AU54+AV50*AV54</f>
        <v>7600</v>
      </c>
      <c r="AM54" s="379">
        <v>2</v>
      </c>
      <c r="AN54" s="379">
        <v>1</v>
      </c>
      <c r="AO54" s="379">
        <v>1</v>
      </c>
      <c r="AP54" s="379">
        <v>1</v>
      </c>
      <c r="AQ54" s="379">
        <v>1</v>
      </c>
      <c r="AR54" s="379"/>
      <c r="AS54" s="379"/>
      <c r="AT54" s="413"/>
      <c r="AU54" s="414"/>
      <c r="AV54" s="415"/>
      <c r="AW54" s="223">
        <f>AX50*AX54+AY50*AY54+AZ50*AZ54+BA50*BA54+BB50*BB54</f>
        <v>500</v>
      </c>
      <c r="AX54" s="378">
        <v>1</v>
      </c>
      <c r="AY54" s="379"/>
      <c r="AZ54" s="379"/>
      <c r="BA54" s="379"/>
      <c r="BB54" s="380"/>
      <c r="BF54" s="108"/>
      <c r="BG54" s="108"/>
      <c r="BH54" s="108"/>
    </row>
    <row r="55" spans="1:70" s="77" customFormat="1" ht="17.7" customHeight="1" thickBot="1">
      <c r="A55" s="645" t="s">
        <v>64</v>
      </c>
      <c r="B55" s="646"/>
      <c r="C55" s="647"/>
      <c r="D55" s="580">
        <f>K55+Q55+W55+AC55</f>
        <v>250000</v>
      </c>
      <c r="E55" s="581"/>
      <c r="F55" s="582"/>
      <c r="G55" s="558" t="s">
        <v>500</v>
      </c>
      <c r="H55" s="559"/>
      <c r="I55" s="559"/>
      <c r="J55" s="560"/>
      <c r="K55" s="459">
        <v>100000</v>
      </c>
      <c r="L55" s="460"/>
      <c r="M55" s="461" t="s">
        <v>501</v>
      </c>
      <c r="N55" s="462"/>
      <c r="O55" s="462"/>
      <c r="P55" s="462"/>
      <c r="Q55" s="459">
        <v>150000</v>
      </c>
      <c r="R55" s="460"/>
      <c r="S55" s="461"/>
      <c r="T55" s="462"/>
      <c r="U55" s="462"/>
      <c r="V55" s="462"/>
      <c r="W55" s="459"/>
      <c r="X55" s="460"/>
      <c r="Y55" s="461"/>
      <c r="Z55" s="462"/>
      <c r="AA55" s="462"/>
      <c r="AB55" s="462"/>
      <c r="AC55" s="459"/>
      <c r="AD55" s="488"/>
      <c r="AF55" s="651"/>
      <c r="AG55" s="652"/>
      <c r="AH55" s="220">
        <f t="shared" si="16"/>
        <v>0</v>
      </c>
      <c r="AI55" s="99"/>
      <c r="AJ55" s="197"/>
      <c r="AK55" s="198"/>
      <c r="AL55" s="220">
        <f>AM50*AM55+AN50*AN55+AO50*AO55+AP50*AP55+AQ50*AQ55+AR50*AR55+AS50*AS55+AT50*AT55+AU50*AU55+AV50*AV55</f>
        <v>0</v>
      </c>
      <c r="AM55" s="382"/>
      <c r="AN55" s="382"/>
      <c r="AO55" s="382"/>
      <c r="AP55" s="382"/>
      <c r="AQ55" s="382"/>
      <c r="AR55" s="382"/>
      <c r="AS55" s="382"/>
      <c r="AT55" s="416"/>
      <c r="AU55" s="417"/>
      <c r="AV55" s="418"/>
      <c r="AW55" s="225">
        <f>AX50*AX55+AY50*AY55+AZ50*AZ55+BA50*BA55+BB50*BB55</f>
        <v>0</v>
      </c>
      <c r="AX55" s="381"/>
      <c r="AY55" s="382"/>
      <c r="AZ55" s="382"/>
      <c r="BA55" s="382"/>
      <c r="BB55" s="383"/>
    </row>
    <row r="56" spans="1:70" s="77" customFormat="1" ht="16.95" customHeight="1" thickBot="1">
      <c r="A56" s="645" t="s">
        <v>65</v>
      </c>
      <c r="B56" s="646"/>
      <c r="C56" s="647"/>
      <c r="D56" s="580">
        <f>K56+Q56+W56+AC56</f>
        <v>0</v>
      </c>
      <c r="E56" s="581"/>
      <c r="F56" s="582"/>
      <c r="G56" s="558"/>
      <c r="H56" s="559"/>
      <c r="I56" s="559"/>
      <c r="J56" s="560"/>
      <c r="K56" s="459"/>
      <c r="L56" s="460"/>
      <c r="M56" s="461"/>
      <c r="N56" s="462"/>
      <c r="O56" s="462"/>
      <c r="P56" s="462"/>
      <c r="Q56" s="459"/>
      <c r="R56" s="460"/>
      <c r="S56" s="461"/>
      <c r="T56" s="462"/>
      <c r="U56" s="462"/>
      <c r="V56" s="462"/>
      <c r="W56" s="459"/>
      <c r="X56" s="460"/>
      <c r="Y56" s="461"/>
      <c r="Z56" s="462"/>
      <c r="AA56" s="462"/>
      <c r="AB56" s="462"/>
      <c r="AC56" s="459"/>
      <c r="AD56" s="488"/>
      <c r="AF56" s="95"/>
      <c r="AG56" s="177" t="s">
        <v>344</v>
      </c>
      <c r="AH56" s="213">
        <f>SUM(AH51:AH55)</f>
        <v>206000</v>
      </c>
      <c r="AI56" s="108"/>
      <c r="AJ56" s="108"/>
      <c r="AK56" s="177" t="s">
        <v>302</v>
      </c>
      <c r="AL56" s="213">
        <f>SUM(AL51:AL55)</f>
        <v>61600</v>
      </c>
      <c r="AM56" s="108"/>
      <c r="AN56" s="182"/>
      <c r="AO56" s="108"/>
      <c r="AP56" s="108"/>
      <c r="AQ56" s="108"/>
      <c r="AR56" s="108"/>
      <c r="AS56" s="108"/>
      <c r="AT56" s="108"/>
      <c r="AU56" s="108"/>
      <c r="AV56" s="177" t="s">
        <v>302</v>
      </c>
      <c r="AW56" s="214">
        <f>SUM(AW51:AW55)</f>
        <v>1500</v>
      </c>
      <c r="AX56" s="108"/>
      <c r="AY56" s="108"/>
      <c r="AZ56" s="108"/>
      <c r="BA56" s="108"/>
      <c r="BB56" s="108"/>
      <c r="BC56" s="108"/>
      <c r="BD56" s="108"/>
    </row>
    <row r="57" spans="1:70" s="77" customFormat="1" ht="17.7" customHeight="1" thickBot="1">
      <c r="A57" s="648" t="s">
        <v>66</v>
      </c>
      <c r="B57" s="649"/>
      <c r="C57" s="650"/>
      <c r="D57" s="583">
        <f>K57+Q57+W57+AC57+K58+Q58+W58+AC58+K59+Q59+W59+AC59</f>
        <v>475000</v>
      </c>
      <c r="E57" s="584"/>
      <c r="F57" s="585"/>
      <c r="G57" s="564" t="s">
        <v>502</v>
      </c>
      <c r="H57" s="565"/>
      <c r="I57" s="565"/>
      <c r="J57" s="566"/>
      <c r="K57" s="455">
        <v>366000</v>
      </c>
      <c r="L57" s="456"/>
      <c r="M57" s="474" t="s">
        <v>503</v>
      </c>
      <c r="N57" s="475"/>
      <c r="O57" s="475"/>
      <c r="P57" s="475"/>
      <c r="Q57" s="455">
        <v>40000</v>
      </c>
      <c r="R57" s="456"/>
      <c r="S57" s="474" t="s">
        <v>504</v>
      </c>
      <c r="T57" s="475"/>
      <c r="U57" s="475"/>
      <c r="V57" s="475"/>
      <c r="W57" s="455">
        <v>36000</v>
      </c>
      <c r="X57" s="456"/>
      <c r="Y57" s="474" t="s">
        <v>505</v>
      </c>
      <c r="Z57" s="475"/>
      <c r="AA57" s="475"/>
      <c r="AB57" s="475"/>
      <c r="AC57" s="455">
        <v>18000</v>
      </c>
      <c r="AD57" s="526"/>
      <c r="AF57" s="640" t="s">
        <v>306</v>
      </c>
      <c r="AG57" s="641"/>
      <c r="AH57" s="760" t="s">
        <v>358</v>
      </c>
      <c r="AI57" s="761"/>
      <c r="AJ57" s="761"/>
      <c r="AK57" s="761"/>
      <c r="AL57" s="761"/>
      <c r="AM57" s="761"/>
      <c r="AN57" s="761"/>
      <c r="AO57" s="761"/>
      <c r="AP57" s="761"/>
      <c r="AQ57" s="761"/>
      <c r="AR57" s="761"/>
      <c r="AS57" s="761"/>
      <c r="AT57" s="761"/>
      <c r="AU57" s="762"/>
      <c r="AV57" s="755" t="s">
        <v>343</v>
      </c>
      <c r="AW57" s="756"/>
      <c r="AX57" s="757" t="s">
        <v>311</v>
      </c>
      <c r="AY57" s="758"/>
      <c r="AZ57" s="758"/>
      <c r="BA57" s="758"/>
      <c r="BB57" s="759"/>
      <c r="BD57" s="78"/>
      <c r="BE57" s="108"/>
      <c r="BI57" s="78"/>
    </row>
    <row r="58" spans="1:70" s="77" customFormat="1" ht="17.7" customHeight="1" thickBot="1">
      <c r="A58" s="92"/>
      <c r="B58" s="93"/>
      <c r="C58" s="94"/>
      <c r="D58" s="150"/>
      <c r="E58" s="238"/>
      <c r="F58" s="238"/>
      <c r="G58" s="552" t="s">
        <v>506</v>
      </c>
      <c r="H58" s="553"/>
      <c r="I58" s="553"/>
      <c r="J58" s="554"/>
      <c r="K58" s="519">
        <v>10000</v>
      </c>
      <c r="L58" s="520"/>
      <c r="M58" s="528" t="s">
        <v>507</v>
      </c>
      <c r="N58" s="529"/>
      <c r="O58" s="529"/>
      <c r="P58" s="529"/>
      <c r="Q58" s="519">
        <v>5000</v>
      </c>
      <c r="R58" s="520"/>
      <c r="S58" s="528"/>
      <c r="T58" s="529"/>
      <c r="U58" s="529"/>
      <c r="V58" s="529"/>
      <c r="W58" s="519"/>
      <c r="X58" s="520"/>
      <c r="Y58" s="528"/>
      <c r="Z58" s="529"/>
      <c r="AA58" s="529"/>
      <c r="AB58" s="529"/>
      <c r="AC58" s="519"/>
      <c r="AD58" s="670"/>
      <c r="AF58" s="621" t="s">
        <v>326</v>
      </c>
      <c r="AG58" s="622"/>
      <c r="AH58" s="294" t="s">
        <v>302</v>
      </c>
      <c r="AI58" s="215">
        <v>400</v>
      </c>
      <c r="AJ58" s="209">
        <v>800</v>
      </c>
      <c r="AK58" s="209">
        <v>1200</v>
      </c>
      <c r="AL58" s="209">
        <v>1400</v>
      </c>
      <c r="AM58" s="209">
        <v>1800</v>
      </c>
      <c r="AN58" s="209"/>
      <c r="AO58" s="209"/>
      <c r="AP58" s="384"/>
      <c r="AQ58" s="209"/>
      <c r="AR58" s="209"/>
      <c r="AS58" s="209"/>
      <c r="AT58" s="209"/>
      <c r="AU58" s="216"/>
      <c r="AV58" s="294" t="s">
        <v>302</v>
      </c>
      <c r="AW58" s="301" t="s">
        <v>460</v>
      </c>
      <c r="AX58" s="294" t="s">
        <v>302</v>
      </c>
      <c r="AY58" s="209"/>
      <c r="AZ58" s="209"/>
      <c r="BA58" s="209"/>
      <c r="BB58" s="216"/>
      <c r="BC58" s="313" t="s">
        <v>374</v>
      </c>
      <c r="BD58" s="386"/>
    </row>
    <row r="59" spans="1:70" s="77" customFormat="1" ht="17.7" customHeight="1" thickTop="1" thickBot="1">
      <c r="A59" s="96"/>
      <c r="B59" s="98"/>
      <c r="C59" s="97"/>
      <c r="D59" s="151"/>
      <c r="E59" s="239"/>
      <c r="F59" s="239"/>
      <c r="G59" s="555"/>
      <c r="H59" s="556"/>
      <c r="I59" s="556"/>
      <c r="J59" s="557"/>
      <c r="K59" s="457"/>
      <c r="L59" s="458"/>
      <c r="M59" s="476"/>
      <c r="N59" s="477"/>
      <c r="O59" s="477"/>
      <c r="P59" s="477"/>
      <c r="Q59" s="457"/>
      <c r="R59" s="458"/>
      <c r="S59" s="476"/>
      <c r="T59" s="477"/>
      <c r="U59" s="477"/>
      <c r="V59" s="477"/>
      <c r="W59" s="457"/>
      <c r="X59" s="458"/>
      <c r="Y59" s="476"/>
      <c r="Z59" s="477"/>
      <c r="AA59" s="477"/>
      <c r="AB59" s="477"/>
      <c r="AC59" s="457"/>
      <c r="AD59" s="523"/>
      <c r="AF59" s="664" t="str">
        <f>IF('例　①収支予算書　事業'!AF51="","",'例　①収支予算書　事業'!AF51)</f>
        <v>前泊入り(ｺｰﾄ設営含)</v>
      </c>
      <c r="AG59" s="665"/>
      <c r="AH59" s="217">
        <f>AI58*AI59+AJ58*AJ59+AK58*AK59+AL58*AL59+AM58*AM59+AN58*AN59+AO58*AO59+AP58*AP59+AQ58*AQ59+AR58*AR59+AS58*AS59+AT58*AT59+AU58*AU59</f>
        <v>0</v>
      </c>
      <c r="AI59" s="406"/>
      <c r="AJ59" s="376"/>
      <c r="AK59" s="376"/>
      <c r="AL59" s="376"/>
      <c r="AM59" s="376"/>
      <c r="AN59" s="376"/>
      <c r="AO59" s="376"/>
      <c r="AP59" s="410"/>
      <c r="AQ59" s="376"/>
      <c r="AR59" s="376"/>
      <c r="AS59" s="376"/>
      <c r="AT59" s="376"/>
      <c r="AU59" s="388"/>
      <c r="AV59" s="217">
        <f>AW59*10000</f>
        <v>20000</v>
      </c>
      <c r="AW59" s="388">
        <v>2</v>
      </c>
      <c r="AX59" s="217">
        <f>AY58*AY59+AZ58*AZ59+BA58*BA59+BB58*BB59</f>
        <v>0</v>
      </c>
      <c r="AY59" s="376"/>
      <c r="AZ59" s="376"/>
      <c r="BA59" s="376"/>
      <c r="BB59" s="388"/>
      <c r="BD59" s="386"/>
    </row>
    <row r="60" spans="1:70" s="77" customFormat="1" ht="17.7" customHeight="1" thickBot="1">
      <c r="A60" s="645" t="s">
        <v>247</v>
      </c>
      <c r="B60" s="646"/>
      <c r="C60" s="647"/>
      <c r="D60" s="580">
        <f>K60+Q60+W60+AC60</f>
        <v>0</v>
      </c>
      <c r="E60" s="581"/>
      <c r="F60" s="582"/>
      <c r="G60" s="558"/>
      <c r="H60" s="559"/>
      <c r="I60" s="559"/>
      <c r="J60" s="560"/>
      <c r="K60" s="521"/>
      <c r="L60" s="522"/>
      <c r="M60" s="461"/>
      <c r="N60" s="462"/>
      <c r="O60" s="462"/>
      <c r="P60" s="462"/>
      <c r="Q60" s="521"/>
      <c r="R60" s="522"/>
      <c r="S60" s="461"/>
      <c r="T60" s="462"/>
      <c r="U60" s="462"/>
      <c r="V60" s="462"/>
      <c r="W60" s="521"/>
      <c r="X60" s="522"/>
      <c r="Y60" s="461"/>
      <c r="Z60" s="462"/>
      <c r="AA60" s="462"/>
      <c r="AB60" s="462"/>
      <c r="AC60" s="521"/>
      <c r="AD60" s="669"/>
      <c r="AF60" s="664" t="str">
        <f>IF('例　①収支予算書　事業'!AF52="","",'例　①収支予算書　事業'!AF52)</f>
        <v>大会1日目</v>
      </c>
      <c r="AG60" s="665"/>
      <c r="AH60" s="219">
        <f>AI58*AI60+AJ58*AJ60+AK58*AK60+AL58*AL60+AM58*AM60+AN58*AN60+AO58*AO60+AP58*AP60+AQ58*AQ60+AR58*AR60+AS58*AS60+AT58*AT60+AU58*AU60</f>
        <v>11800</v>
      </c>
      <c r="AI60" s="392">
        <v>1</v>
      </c>
      <c r="AJ60" s="379">
        <v>2</v>
      </c>
      <c r="AK60" s="379">
        <v>7</v>
      </c>
      <c r="AL60" s="379">
        <v>1</v>
      </c>
      <c r="AM60" s="379"/>
      <c r="AN60" s="379"/>
      <c r="AO60" s="379"/>
      <c r="AP60" s="413"/>
      <c r="AQ60" s="379"/>
      <c r="AR60" s="379"/>
      <c r="AS60" s="379"/>
      <c r="AT60" s="379"/>
      <c r="AU60" s="389"/>
      <c r="AV60" s="217">
        <f>AW60*10000</f>
        <v>20000</v>
      </c>
      <c r="AW60" s="389">
        <v>2</v>
      </c>
      <c r="AX60" s="219">
        <f>AY58*AY60+AZ58*AZ60+BA58*BA60+BB58*BB60</f>
        <v>0</v>
      </c>
      <c r="AY60" s="379"/>
      <c r="AZ60" s="379"/>
      <c r="BA60" s="379"/>
      <c r="BB60" s="389"/>
      <c r="BD60" s="386"/>
      <c r="BF60" s="78"/>
      <c r="BG60" s="78"/>
      <c r="BH60" s="78"/>
    </row>
    <row r="61" spans="1:70" s="77" customFormat="1" ht="17.7" customHeight="1" thickBot="1">
      <c r="A61" s="645" t="s">
        <v>248</v>
      </c>
      <c r="B61" s="646"/>
      <c r="C61" s="647"/>
      <c r="D61" s="580">
        <f>K61+Q61+W61+AC61</f>
        <v>0</v>
      </c>
      <c r="E61" s="581"/>
      <c r="F61" s="582"/>
      <c r="G61" s="558"/>
      <c r="H61" s="559"/>
      <c r="I61" s="559"/>
      <c r="J61" s="560"/>
      <c r="K61" s="459"/>
      <c r="L61" s="460"/>
      <c r="M61" s="461"/>
      <c r="N61" s="462"/>
      <c r="O61" s="462"/>
      <c r="P61" s="462"/>
      <c r="Q61" s="459"/>
      <c r="R61" s="460"/>
      <c r="S61" s="461"/>
      <c r="T61" s="462"/>
      <c r="U61" s="462"/>
      <c r="V61" s="462"/>
      <c r="W61" s="459"/>
      <c r="X61" s="460"/>
      <c r="Y61" s="461"/>
      <c r="Z61" s="462"/>
      <c r="AA61" s="462"/>
      <c r="AB61" s="462"/>
      <c r="AC61" s="459"/>
      <c r="AD61" s="488"/>
      <c r="AF61" s="664" t="str">
        <f>IF('例　①収支予算書　事業'!AF53="","",'例　①収支予算書　事業'!AF53)</f>
        <v>大会2日目</v>
      </c>
      <c r="AG61" s="665"/>
      <c r="AH61" s="219">
        <f>AI58*AI61+AJ58*AJ61+AK58*AK61+AL58*AL61+AM58*AM61+AN58*AN61+AO58*AO61+AP58*AP61+AQ58*AQ61+AR58*AR61+AS58*AS61+AT58*AT61+AU58*AU61</f>
        <v>12600</v>
      </c>
      <c r="AI61" s="392">
        <v>2</v>
      </c>
      <c r="AJ61" s="392">
        <v>5</v>
      </c>
      <c r="AK61" s="392">
        <v>5</v>
      </c>
      <c r="AL61" s="392"/>
      <c r="AM61" s="392">
        <v>1</v>
      </c>
      <c r="AN61" s="392"/>
      <c r="AO61" s="392"/>
      <c r="AP61" s="413"/>
      <c r="AQ61" s="379"/>
      <c r="AR61" s="392"/>
      <c r="AS61" s="392"/>
      <c r="AT61" s="392"/>
      <c r="AU61" s="389"/>
      <c r="AV61" s="217">
        <f>AW61*10000</f>
        <v>10000</v>
      </c>
      <c r="AW61" s="389">
        <v>1</v>
      </c>
      <c r="AX61" s="219">
        <f>AY58*AY61+AZ58*AZ61+BA58*BA61+BB58*BB61</f>
        <v>0</v>
      </c>
      <c r="AY61" s="379"/>
      <c r="AZ61" s="379"/>
      <c r="BA61" s="379"/>
      <c r="BB61" s="389"/>
      <c r="BC61" s="313" t="s">
        <v>439</v>
      </c>
      <c r="BD61" s="386"/>
    </row>
    <row r="62" spans="1:70" s="77" customFormat="1" ht="17.7" customHeight="1" thickBot="1">
      <c r="A62" s="645" t="s">
        <v>249</v>
      </c>
      <c r="B62" s="646"/>
      <c r="C62" s="647"/>
      <c r="D62" s="580">
        <f>K62+Q62+W62+AC62</f>
        <v>220</v>
      </c>
      <c r="E62" s="581"/>
      <c r="F62" s="582"/>
      <c r="G62" s="558" t="s">
        <v>508</v>
      </c>
      <c r="H62" s="559"/>
      <c r="I62" s="559"/>
      <c r="J62" s="560"/>
      <c r="K62" s="459">
        <v>220</v>
      </c>
      <c r="L62" s="460"/>
      <c r="M62" s="461"/>
      <c r="N62" s="462"/>
      <c r="O62" s="462"/>
      <c r="P62" s="462"/>
      <c r="Q62" s="459"/>
      <c r="R62" s="460"/>
      <c r="S62" s="461"/>
      <c r="T62" s="462"/>
      <c r="U62" s="462"/>
      <c r="V62" s="462"/>
      <c r="W62" s="459"/>
      <c r="X62" s="460"/>
      <c r="Y62" s="461"/>
      <c r="Z62" s="462"/>
      <c r="AA62" s="462"/>
      <c r="AB62" s="462"/>
      <c r="AC62" s="459"/>
      <c r="AD62" s="488"/>
      <c r="AF62" s="664" t="str">
        <f>IF('例　①収支予算書　事業'!AF54="","",'例　①収支予算書　事業'!AF54)</f>
        <v>大会3日目</v>
      </c>
      <c r="AG62" s="665"/>
      <c r="AH62" s="219">
        <f>AI58*AI62+AJ58*AJ62+AK58*AK62+AL58*AL62+AM58*AM62+AN58*AN62+AO58*AO62+AP58*AP62+AQ58*AQ62+AR58*AR62+AS58*AS62+AT58*AT62+AU58*AU62</f>
        <v>8400</v>
      </c>
      <c r="AI62" s="392">
        <v>1</v>
      </c>
      <c r="AJ62" s="392">
        <v>3</v>
      </c>
      <c r="AK62" s="392">
        <v>2</v>
      </c>
      <c r="AL62" s="392">
        <v>1</v>
      </c>
      <c r="AM62" s="392">
        <v>1</v>
      </c>
      <c r="AN62" s="392"/>
      <c r="AO62" s="392"/>
      <c r="AP62" s="413"/>
      <c r="AQ62" s="379"/>
      <c r="AR62" s="392"/>
      <c r="AS62" s="392"/>
      <c r="AT62" s="392"/>
      <c r="AU62" s="389"/>
      <c r="AV62" s="217">
        <f>AW62*10000</f>
        <v>0</v>
      </c>
      <c r="AW62" s="389"/>
      <c r="AX62" s="219">
        <f>AY58*AY62+AZ58*AZ62+BA58*BA62+BB58*BB62</f>
        <v>0</v>
      </c>
      <c r="AY62" s="379"/>
      <c r="AZ62" s="379"/>
      <c r="BA62" s="379"/>
      <c r="BB62" s="389"/>
      <c r="BD62" s="386"/>
      <c r="BE62" s="78"/>
    </row>
    <row r="63" spans="1:70" s="77" customFormat="1" ht="17.7" customHeight="1" thickBot="1">
      <c r="A63" s="658" t="s">
        <v>250</v>
      </c>
      <c r="B63" s="659"/>
      <c r="C63" s="660"/>
      <c r="D63" s="580">
        <f>K63+Q63+W63+AC63</f>
        <v>16500</v>
      </c>
      <c r="E63" s="581"/>
      <c r="F63" s="582"/>
      <c r="G63" s="558" t="s">
        <v>509</v>
      </c>
      <c r="H63" s="559"/>
      <c r="I63" s="559"/>
      <c r="J63" s="560"/>
      <c r="K63" s="459">
        <v>16500</v>
      </c>
      <c r="L63" s="460"/>
      <c r="M63" s="461"/>
      <c r="N63" s="462"/>
      <c r="O63" s="462"/>
      <c r="P63" s="462"/>
      <c r="Q63" s="459"/>
      <c r="R63" s="460"/>
      <c r="S63" s="461"/>
      <c r="T63" s="462"/>
      <c r="U63" s="462"/>
      <c r="V63" s="462"/>
      <c r="W63" s="459"/>
      <c r="X63" s="460"/>
      <c r="Y63" s="461"/>
      <c r="Z63" s="462"/>
      <c r="AA63" s="462"/>
      <c r="AB63" s="462"/>
      <c r="AC63" s="459"/>
      <c r="AD63" s="488"/>
      <c r="AF63" s="741" t="str">
        <f>IF('例　①収支予算書　事業'!AF55="","",'例　①収支予算書　事業'!AF55)</f>
        <v/>
      </c>
      <c r="AG63" s="742"/>
      <c r="AH63" s="220">
        <f>AI58*AI63+AJ58*AJ63+AK58*AK63+AL58*AL63+AM58*AM63+AN58*AN63+AO58*AO63+AP58*AP63+AQ58*AQ63+AR58*AR63+AS58*AS63+AT58*AT63+AU58*AU63</f>
        <v>0</v>
      </c>
      <c r="AI63" s="393"/>
      <c r="AJ63" s="393"/>
      <c r="AK63" s="393"/>
      <c r="AL63" s="393"/>
      <c r="AM63" s="393"/>
      <c r="AN63" s="393"/>
      <c r="AO63" s="393"/>
      <c r="AP63" s="416"/>
      <c r="AQ63" s="382"/>
      <c r="AR63" s="393"/>
      <c r="AS63" s="393"/>
      <c r="AT63" s="393"/>
      <c r="AU63" s="390"/>
      <c r="AV63" s="220">
        <f>AW63*10000</f>
        <v>0</v>
      </c>
      <c r="AW63" s="390"/>
      <c r="AX63" s="220">
        <f>AY58*AY63+AZ58*AZ63+BA58*BA63+BB58*BB63</f>
        <v>0</v>
      </c>
      <c r="AY63" s="382"/>
      <c r="AZ63" s="382"/>
      <c r="BA63" s="382"/>
      <c r="BB63" s="390"/>
      <c r="BD63" s="386"/>
    </row>
    <row r="64" spans="1:70" s="77" customFormat="1" ht="17.399999999999999" customHeight="1">
      <c r="A64" s="648" t="s">
        <v>251</v>
      </c>
      <c r="B64" s="649"/>
      <c r="C64" s="650"/>
      <c r="D64" s="583">
        <f>SUM(K64:L67)</f>
        <v>100200</v>
      </c>
      <c r="E64" s="584"/>
      <c r="F64" s="585"/>
      <c r="G64" s="666" t="str">
        <f>IF('例　①収支予算書　事業'!AF52="","",'例　①収支予算書　事業'!AF52)</f>
        <v>大会1日目</v>
      </c>
      <c r="H64" s="667"/>
      <c r="I64" s="667"/>
      <c r="J64" s="668"/>
      <c r="K64" s="469">
        <f>Q64+W64+AC64</f>
        <v>38400</v>
      </c>
      <c r="L64" s="470"/>
      <c r="M64" s="478" t="str">
        <f>IF('例　①収支予算書　事業'!AF52="","","役員")</f>
        <v>役員</v>
      </c>
      <c r="N64" s="479"/>
      <c r="O64" s="479"/>
      <c r="P64" s="480"/>
      <c r="Q64" s="469">
        <f>AH69</f>
        <v>14400</v>
      </c>
      <c r="R64" s="568"/>
      <c r="S64" s="478" t="str">
        <f>IF('例　①収支予算書　事業'!AF52="","","審判員")</f>
        <v>審判員</v>
      </c>
      <c r="T64" s="479"/>
      <c r="U64" s="479"/>
      <c r="V64" s="480"/>
      <c r="W64" s="469">
        <f>AM69</f>
        <v>24000</v>
      </c>
      <c r="X64" s="470"/>
      <c r="Y64" s="513"/>
      <c r="Z64" s="514"/>
      <c r="AA64" s="514"/>
      <c r="AB64" s="515"/>
      <c r="AC64" s="524"/>
      <c r="AD64" s="525"/>
      <c r="AF64" s="95"/>
      <c r="AG64" s="177" t="s">
        <v>344</v>
      </c>
      <c r="AH64" s="214">
        <f>SUM(AH59:AH63)</f>
        <v>32800</v>
      </c>
      <c r="AI64" s="109"/>
      <c r="AJ64" s="182"/>
      <c r="AK64" s="109"/>
      <c r="AL64" s="109"/>
      <c r="AM64" s="109"/>
      <c r="AN64" s="109"/>
      <c r="AO64" s="109"/>
      <c r="AR64" s="109"/>
      <c r="AU64" s="177" t="s">
        <v>302</v>
      </c>
      <c r="AV64" s="214">
        <f>SUM(AV59:AV63)</f>
        <v>50000</v>
      </c>
      <c r="AW64" s="177" t="s">
        <v>302</v>
      </c>
      <c r="AX64" s="214">
        <f>SUM(AX59:AX63)</f>
        <v>0</v>
      </c>
      <c r="AY64" s="182"/>
      <c r="BA64" s="109"/>
      <c r="BB64" s="391"/>
      <c r="BC64" s="108"/>
      <c r="BD64" s="108"/>
    </row>
    <row r="65" spans="1:98" s="77" customFormat="1" ht="17.399999999999999" customHeight="1">
      <c r="A65" s="92"/>
      <c r="B65" s="93"/>
      <c r="C65" s="94"/>
      <c r="D65" s="150"/>
      <c r="E65" s="238"/>
      <c r="F65" s="238"/>
      <c r="G65" s="561" t="str">
        <f>IF('例　①収支予算書　事業'!AF53="","",'例　①収支予算書　事業'!AF53)</f>
        <v>大会2日目</v>
      </c>
      <c r="H65" s="562"/>
      <c r="I65" s="562"/>
      <c r="J65" s="563"/>
      <c r="K65" s="443">
        <f t="shared" ref="K65:K66" si="17">Q65+W65+AC65</f>
        <v>40800</v>
      </c>
      <c r="L65" s="471"/>
      <c r="M65" s="481" t="str">
        <f>IF('例　①収支予算書　事業'!AF53="","","役員")</f>
        <v>役員</v>
      </c>
      <c r="N65" s="482"/>
      <c r="O65" s="482"/>
      <c r="P65" s="483"/>
      <c r="Q65" s="443">
        <f t="shared" ref="Q65:Q67" si="18">AH70</f>
        <v>12800</v>
      </c>
      <c r="R65" s="444"/>
      <c r="S65" s="481" t="str">
        <f>IF('例　①収支予算書　事業'!AF53="","","審判員")</f>
        <v>審判員</v>
      </c>
      <c r="T65" s="482"/>
      <c r="U65" s="482"/>
      <c r="V65" s="483"/>
      <c r="W65" s="443">
        <f t="shared" ref="W65:W67" si="19">AM70</f>
        <v>28000</v>
      </c>
      <c r="X65" s="471"/>
      <c r="Y65" s="463"/>
      <c r="Z65" s="464"/>
      <c r="AA65" s="464"/>
      <c r="AB65" s="465"/>
      <c r="AC65" s="484"/>
      <c r="AD65" s="485"/>
      <c r="AF65" s="657" t="s">
        <v>345</v>
      </c>
      <c r="AG65" s="657"/>
      <c r="AH65" s="326">
        <f>AH56+AL56+AW56+AH64+AV64+AX64</f>
        <v>351900</v>
      </c>
      <c r="AJ65" s="313"/>
      <c r="AQ65" s="78"/>
      <c r="AR65" s="78"/>
      <c r="AS65" s="78"/>
      <c r="AT65" s="78"/>
      <c r="AU65" s="387"/>
      <c r="AV65" s="78"/>
      <c r="AW65" s="78"/>
      <c r="AX65" s="78"/>
      <c r="AY65" s="78"/>
      <c r="AZ65" s="78"/>
      <c r="BA65" s="78"/>
      <c r="BB65" s="387"/>
      <c r="BC65" s="78"/>
      <c r="BD65" s="78"/>
    </row>
    <row r="66" spans="1:98" ht="17.399999999999999" customHeight="1" thickBot="1">
      <c r="A66" s="92"/>
      <c r="B66" s="93"/>
      <c r="C66" s="94"/>
      <c r="D66" s="150"/>
      <c r="E66" s="238"/>
      <c r="F66" s="238"/>
      <c r="G66" s="561" t="str">
        <f>IF('例　①収支予算書　事業'!AF54="","",'例　①収支予算書　事業'!AF54)</f>
        <v>大会3日目</v>
      </c>
      <c r="H66" s="562"/>
      <c r="I66" s="562"/>
      <c r="J66" s="563"/>
      <c r="K66" s="443">
        <f t="shared" si="17"/>
        <v>21000</v>
      </c>
      <c r="L66" s="471"/>
      <c r="M66" s="481" t="str">
        <f>IF('例　①収支予算書　事業'!AF54="","","役員")</f>
        <v>役員</v>
      </c>
      <c r="N66" s="482"/>
      <c r="O66" s="482"/>
      <c r="P66" s="483"/>
      <c r="Q66" s="443">
        <f t="shared" si="18"/>
        <v>12000</v>
      </c>
      <c r="R66" s="444"/>
      <c r="S66" s="481" t="str">
        <f>IF('例　①収支予算書　事業'!AF54="","","審判員")</f>
        <v>審判員</v>
      </c>
      <c r="T66" s="482"/>
      <c r="U66" s="482"/>
      <c r="V66" s="483"/>
      <c r="W66" s="443">
        <f t="shared" si="19"/>
        <v>9000</v>
      </c>
      <c r="X66" s="471"/>
      <c r="Y66" s="463"/>
      <c r="Z66" s="464"/>
      <c r="AA66" s="464"/>
      <c r="AB66" s="465"/>
      <c r="AC66" s="484"/>
      <c r="AD66" s="485"/>
      <c r="AE66" s="90"/>
      <c r="AF66" s="77"/>
      <c r="AG66" s="77"/>
      <c r="AH66" s="79"/>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row>
    <row r="67" spans="1:98" ht="17.399999999999999" customHeight="1" thickBot="1">
      <c r="A67" s="96"/>
      <c r="B67" s="98"/>
      <c r="C67" s="97"/>
      <c r="D67" s="151"/>
      <c r="E67" s="239"/>
      <c r="F67" s="239"/>
      <c r="G67" s="586" t="str">
        <f>IF('例　①収支予算書　事業'!AF55="","",'例　①収支予算書　事業'!AF55)</f>
        <v/>
      </c>
      <c r="H67" s="587"/>
      <c r="I67" s="587"/>
      <c r="J67" s="588"/>
      <c r="K67" s="472">
        <f>Q67+W67+AC67</f>
        <v>0</v>
      </c>
      <c r="L67" s="473"/>
      <c r="M67" s="510" t="str">
        <f>IF('例　①収支予算書　事業'!AF55="","","役員")</f>
        <v/>
      </c>
      <c r="N67" s="511"/>
      <c r="O67" s="511"/>
      <c r="P67" s="512"/>
      <c r="Q67" s="472">
        <f t="shared" si="18"/>
        <v>0</v>
      </c>
      <c r="R67" s="569"/>
      <c r="S67" s="510" t="str">
        <f>IF('例　①収支予算書　事業'!AF55="","","審判員")</f>
        <v/>
      </c>
      <c r="T67" s="511"/>
      <c r="U67" s="511"/>
      <c r="V67" s="512"/>
      <c r="W67" s="472">
        <f t="shared" si="19"/>
        <v>0</v>
      </c>
      <c r="X67" s="473"/>
      <c r="Y67" s="466"/>
      <c r="Z67" s="467"/>
      <c r="AA67" s="467"/>
      <c r="AB67" s="468"/>
      <c r="AC67" s="486"/>
      <c r="AD67" s="487"/>
      <c r="AE67" s="78"/>
      <c r="AF67" s="77" t="s">
        <v>319</v>
      </c>
      <c r="AG67" s="78"/>
      <c r="AH67" s="694" t="s">
        <v>620</v>
      </c>
      <c r="AI67" s="695"/>
      <c r="AJ67" s="695"/>
      <c r="AK67" s="695"/>
      <c r="AL67" s="696"/>
      <c r="AM67" s="694" t="s">
        <v>621</v>
      </c>
      <c r="AN67" s="695"/>
      <c r="AO67" s="696"/>
      <c r="AP67" s="77"/>
      <c r="AQ67" s="77"/>
      <c r="AR67" s="77"/>
      <c r="AS67" s="77"/>
      <c r="AT67" s="77"/>
      <c r="AU67" s="77"/>
      <c r="AV67" s="77"/>
      <c r="AW67" s="77"/>
      <c r="AX67" s="77"/>
      <c r="AY67" s="77"/>
      <c r="AZ67" s="77"/>
      <c r="BA67" s="77"/>
      <c r="BB67" s="77"/>
      <c r="BC67" s="77"/>
      <c r="BD67" s="77"/>
      <c r="BE67" s="77"/>
      <c r="BF67" s="77"/>
      <c r="BG67" s="77"/>
      <c r="BH67" s="77"/>
      <c r="BI67" s="77"/>
      <c r="BJ67" s="77"/>
      <c r="BK67" s="77"/>
    </row>
    <row r="68" spans="1:98" s="53" customFormat="1" ht="17.399999999999999" customHeight="1" thickBot="1">
      <c r="A68" s="645" t="s">
        <v>252</v>
      </c>
      <c r="B68" s="646"/>
      <c r="C68" s="647"/>
      <c r="D68" s="580">
        <f>SUM(K68,Q68,W68,AC68)</f>
        <v>5000</v>
      </c>
      <c r="E68" s="581"/>
      <c r="F68" s="582"/>
      <c r="G68" s="558" t="s">
        <v>510</v>
      </c>
      <c r="H68" s="559"/>
      <c r="I68" s="559"/>
      <c r="J68" s="560"/>
      <c r="K68" s="459">
        <v>5000</v>
      </c>
      <c r="L68" s="460"/>
      <c r="M68" s="570"/>
      <c r="N68" s="559"/>
      <c r="O68" s="559"/>
      <c r="P68" s="560"/>
      <c r="Q68" s="459"/>
      <c r="R68" s="567"/>
      <c r="S68" s="461"/>
      <c r="T68" s="462"/>
      <c r="U68" s="462"/>
      <c r="V68" s="462"/>
      <c r="W68" s="459"/>
      <c r="X68" s="460"/>
      <c r="Y68" s="461"/>
      <c r="Z68" s="462"/>
      <c r="AA68" s="462"/>
      <c r="AB68" s="509"/>
      <c r="AC68" s="459"/>
      <c r="AD68" s="488"/>
      <c r="AE68" s="5"/>
      <c r="AF68" s="621" t="s">
        <v>326</v>
      </c>
      <c r="AG68" s="622"/>
      <c r="AH68" s="305" t="s">
        <v>302</v>
      </c>
      <c r="AI68" s="299" t="s">
        <v>321</v>
      </c>
      <c r="AJ68" s="298" t="s">
        <v>320</v>
      </c>
      <c r="AK68" s="299" t="s">
        <v>312</v>
      </c>
      <c r="AL68" s="306" t="s">
        <v>322</v>
      </c>
      <c r="AM68" s="294" t="s">
        <v>302</v>
      </c>
      <c r="AN68" s="298" t="s">
        <v>321</v>
      </c>
      <c r="AO68" s="306" t="s">
        <v>308</v>
      </c>
      <c r="AP68" s="206"/>
      <c r="AQ68" s="77"/>
      <c r="AR68" s="77"/>
      <c r="AS68" s="77"/>
      <c r="AT68" s="77"/>
      <c r="AU68" s="77"/>
      <c r="AV68" s="77"/>
      <c r="AW68" s="77"/>
      <c r="AX68" s="77"/>
      <c r="AY68" s="77"/>
      <c r="AZ68" s="77"/>
      <c r="BA68" s="77"/>
      <c r="BB68" s="77"/>
      <c r="BC68" s="77"/>
      <c r="BD68" s="77"/>
      <c r="BE68" s="77"/>
      <c r="BF68" s="77"/>
      <c r="BG68" s="77"/>
      <c r="BH68" s="77"/>
      <c r="BI68" s="77"/>
      <c r="BJ68" s="77"/>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661" t="s">
        <v>0</v>
      </c>
      <c r="B69" s="662"/>
      <c r="C69" s="663"/>
      <c r="D69" s="571">
        <f>SUM(D38:F68)</f>
        <v>1584920</v>
      </c>
      <c r="E69" s="572"/>
      <c r="F69" s="573"/>
      <c r="G69" s="241"/>
      <c r="H69" s="102"/>
      <c r="I69" s="102"/>
      <c r="J69" s="102"/>
      <c r="K69" s="102"/>
      <c r="L69" s="100"/>
      <c r="M69" s="100"/>
      <c r="N69" s="100"/>
      <c r="O69" s="100"/>
      <c r="P69" s="100"/>
      <c r="Q69" s="100"/>
      <c r="R69" s="100"/>
      <c r="S69" s="100"/>
      <c r="T69" s="100"/>
      <c r="U69" s="100"/>
      <c r="V69" s="100"/>
      <c r="W69" s="100"/>
      <c r="X69" s="102"/>
      <c r="Y69" s="101"/>
      <c r="Z69" s="86"/>
      <c r="AA69" s="86"/>
      <c r="AB69" s="86"/>
      <c r="AC69" s="86"/>
      <c r="AD69" s="86"/>
      <c r="AE69" s="5"/>
      <c r="AF69" s="692" t="str">
        <f>IF('例　①収支予算書　事業'!AF52="","",'例　①収支予算書　事業'!AF52)</f>
        <v>大会1日目</v>
      </c>
      <c r="AG69" s="693"/>
      <c r="AH69" s="228">
        <f>AI69*(AJ69+AK69+AL69)</f>
        <v>14400</v>
      </c>
      <c r="AI69" s="190">
        <v>800</v>
      </c>
      <c r="AJ69" s="106">
        <v>16</v>
      </c>
      <c r="AK69" s="190">
        <v>1</v>
      </c>
      <c r="AL69" s="222">
        <v>1</v>
      </c>
      <c r="AM69" s="217">
        <f>AN69*AO69</f>
        <v>24000</v>
      </c>
      <c r="AN69" s="106">
        <v>500</v>
      </c>
      <c r="AO69" s="222">
        <v>48</v>
      </c>
      <c r="AP69" s="77"/>
      <c r="AQ69" s="77"/>
      <c r="AR69" s="77"/>
      <c r="AS69" s="77"/>
      <c r="AT69" s="77"/>
      <c r="AU69" s="77"/>
      <c r="AV69" s="77"/>
      <c r="AW69" s="77"/>
      <c r="AX69" s="77"/>
      <c r="AY69" s="77"/>
      <c r="AZ69" s="77"/>
      <c r="BA69" s="77"/>
      <c r="BB69" s="77"/>
      <c r="BC69" s="77"/>
      <c r="BD69" s="77"/>
      <c r="BE69" s="77"/>
      <c r="BF69" s="77"/>
      <c r="BG69" s="77"/>
      <c r="BH69" s="77"/>
      <c r="BK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row>
    <row r="70" spans="1:98" ht="17.399999999999999" customHeight="1" thickBot="1">
      <c r="A70" s="77"/>
      <c r="B70" s="87"/>
      <c r="C70" s="87"/>
      <c r="D70" s="85"/>
      <c r="E70" s="85"/>
      <c r="F70" s="85"/>
      <c r="G70" s="85"/>
      <c r="H70" s="85"/>
      <c r="I70" s="85"/>
      <c r="J70" s="88"/>
      <c r="K70" s="88"/>
      <c r="L70" s="88"/>
      <c r="M70" s="88"/>
      <c r="N70" s="88"/>
      <c r="O70" s="88"/>
      <c r="P70" s="88"/>
      <c r="Q70" s="88"/>
      <c r="R70" s="88"/>
      <c r="S70" s="88"/>
      <c r="T70" s="88"/>
      <c r="U70" s="88"/>
      <c r="V70" s="88"/>
      <c r="W70" s="88"/>
      <c r="X70" s="88"/>
      <c r="Y70" s="89"/>
      <c r="Z70" s="89"/>
      <c r="AA70" s="89"/>
      <c r="AB70" s="89"/>
      <c r="AC70" s="89"/>
      <c r="AD70" s="89"/>
      <c r="AE70" s="53"/>
      <c r="AF70" s="692" t="str">
        <f>IF('例　①収支予算書　事業'!AF53="","",'例　①収支予算書　事業'!AF53)</f>
        <v>大会2日目</v>
      </c>
      <c r="AG70" s="693"/>
      <c r="AH70" s="229">
        <f>AI70*(AJ70+AK70+AL70)</f>
        <v>12800</v>
      </c>
      <c r="AI70" s="194">
        <v>800</v>
      </c>
      <c r="AJ70" s="107">
        <v>14</v>
      </c>
      <c r="AK70" s="194">
        <v>1</v>
      </c>
      <c r="AL70" s="224">
        <v>1</v>
      </c>
      <c r="AM70" s="219">
        <f>AN70*AO70</f>
        <v>28000</v>
      </c>
      <c r="AN70" s="107">
        <v>500</v>
      </c>
      <c r="AO70" s="224">
        <v>56</v>
      </c>
      <c r="AP70" s="77"/>
      <c r="AQ70" s="77"/>
      <c r="AR70" s="77"/>
      <c r="AS70" s="77"/>
      <c r="AT70" s="77"/>
      <c r="AU70" s="77"/>
      <c r="AV70" s="77"/>
      <c r="AW70" s="77"/>
      <c r="AX70" s="77"/>
      <c r="AY70" s="77"/>
      <c r="AZ70" s="77"/>
      <c r="BA70" s="77"/>
      <c r="BB70" s="77"/>
      <c r="BC70" s="77"/>
      <c r="BD70" s="77"/>
      <c r="BE70" s="77"/>
      <c r="BF70" s="77"/>
      <c r="BG70" s="77"/>
      <c r="BH70" s="77"/>
      <c r="BI70" s="53"/>
      <c r="BJ70" s="53"/>
    </row>
    <row r="71" spans="1:98" ht="17.399999999999999" customHeight="1" thickBot="1">
      <c r="A71" s="661" t="s">
        <v>268</v>
      </c>
      <c r="B71" s="662"/>
      <c r="C71" s="663"/>
      <c r="D71" s="571">
        <f>IFERROR(D34-D69,"")</f>
        <v>145080</v>
      </c>
      <c r="E71" s="572"/>
      <c r="F71" s="573"/>
      <c r="G71" s="91"/>
      <c r="H71" s="240"/>
      <c r="I71" s="240"/>
      <c r="J71" s="89"/>
      <c r="K71" s="89"/>
      <c r="L71" s="89"/>
      <c r="M71" s="89"/>
      <c r="N71" s="89"/>
      <c r="O71" s="89"/>
      <c r="P71" s="89"/>
      <c r="Q71" s="89"/>
      <c r="R71" s="89"/>
      <c r="S71" s="89"/>
      <c r="T71" s="89"/>
      <c r="U71" s="89"/>
      <c r="V71" s="89"/>
      <c r="W71" s="89"/>
      <c r="X71" s="89"/>
      <c r="Y71" s="89"/>
      <c r="Z71" s="89"/>
      <c r="AA71" s="89"/>
      <c r="AB71" s="89"/>
      <c r="AC71" s="89"/>
      <c r="AD71" s="89"/>
      <c r="AF71" s="692" t="str">
        <f>IF('例　①収支予算書　事業'!AF54="","",'例　①収支予算書　事業'!AF54)</f>
        <v>大会3日目</v>
      </c>
      <c r="AG71" s="693"/>
      <c r="AH71" s="229">
        <f>AI71*(AJ71+AK71+AL71)</f>
        <v>12000</v>
      </c>
      <c r="AI71" s="194">
        <v>800</v>
      </c>
      <c r="AJ71" s="107">
        <v>13</v>
      </c>
      <c r="AK71" s="194">
        <v>1</v>
      </c>
      <c r="AL71" s="224">
        <v>1</v>
      </c>
      <c r="AM71" s="219">
        <f>AN71*AO71</f>
        <v>9000</v>
      </c>
      <c r="AN71" s="107">
        <v>500</v>
      </c>
      <c r="AO71" s="224">
        <v>18</v>
      </c>
      <c r="AP71" s="77"/>
      <c r="AQ71" s="77"/>
      <c r="AR71" s="77"/>
      <c r="AS71" s="77"/>
      <c r="AT71" s="77"/>
      <c r="AU71" s="77"/>
      <c r="AV71" s="77"/>
      <c r="AW71" s="77"/>
      <c r="AX71" s="77"/>
      <c r="AY71" s="77"/>
      <c r="AZ71" s="77"/>
      <c r="BA71" s="77"/>
      <c r="BB71" s="77"/>
      <c r="BC71" s="77"/>
      <c r="BD71" s="77"/>
      <c r="BE71" s="77"/>
      <c r="BF71" s="77"/>
      <c r="BG71" s="77"/>
      <c r="BH71" s="77"/>
    </row>
    <row r="72" spans="1:98" ht="17.399999999999999" customHeight="1" thickBot="1">
      <c r="AF72" s="741" t="str">
        <f>IF('例　①収支予算書　事業'!AF55="","",'例　①収支予算書　事業'!AF55)</f>
        <v/>
      </c>
      <c r="AG72" s="742"/>
      <c r="AH72" s="230">
        <f>AI72*(AJ72+AK72+AL72)</f>
        <v>0</v>
      </c>
      <c r="AI72" s="197"/>
      <c r="AJ72" s="99"/>
      <c r="AK72" s="197"/>
      <c r="AL72" s="226"/>
      <c r="AM72" s="220">
        <f>AN72*AO72</f>
        <v>0</v>
      </c>
      <c r="AN72" s="99"/>
      <c r="AO72" s="226"/>
      <c r="AP72" s="77"/>
      <c r="AQ72" s="77"/>
      <c r="AR72" s="77"/>
      <c r="AS72" s="77"/>
      <c r="AT72" s="77"/>
      <c r="AU72" s="77"/>
      <c r="AV72" s="77"/>
      <c r="AW72" s="77"/>
      <c r="AX72" s="77"/>
      <c r="AY72" s="77"/>
      <c r="AZ72" s="77"/>
      <c r="BA72" s="77"/>
      <c r="BB72" s="77"/>
      <c r="BC72" s="77"/>
      <c r="BD72" s="77"/>
      <c r="BE72" s="77"/>
    </row>
    <row r="73" spans="1:98" ht="17.399999999999999" customHeight="1">
      <c r="AF73" s="181"/>
      <c r="AG73" s="177" t="s">
        <v>302</v>
      </c>
      <c r="AH73" s="325">
        <f>SUM(AH69:AH72)</f>
        <v>39200</v>
      </c>
      <c r="AI73" s="312" t="s">
        <v>429</v>
      </c>
      <c r="AJ73" s="181"/>
      <c r="AK73" s="181"/>
      <c r="AL73" s="177" t="s">
        <v>302</v>
      </c>
      <c r="AM73" s="325">
        <f>SUM(AM69:AM72)</f>
        <v>61000</v>
      </c>
      <c r="AN73" s="312" t="s">
        <v>429</v>
      </c>
      <c r="AO73" s="312" t="s">
        <v>429</v>
      </c>
      <c r="AP73" s="77"/>
      <c r="AQ73" s="77"/>
      <c r="AR73" s="77"/>
      <c r="AS73" s="77"/>
      <c r="AT73" s="77"/>
      <c r="AU73" s="77"/>
      <c r="AV73" s="77"/>
      <c r="AW73" s="77"/>
      <c r="AX73" s="77"/>
      <c r="AY73" s="77"/>
      <c r="AZ73" s="77"/>
      <c r="BA73" s="77"/>
      <c r="BB73" s="77"/>
      <c r="BC73" s="77"/>
      <c r="BD73" s="77"/>
      <c r="BE73" s="77"/>
      <c r="BF73" s="53"/>
      <c r="BG73" s="53"/>
      <c r="BH73" s="53"/>
    </row>
    <row r="74" spans="1:98" ht="17.399999999999999" customHeight="1">
      <c r="AF74" s="657" t="s">
        <v>346</v>
      </c>
      <c r="AG74" s="657"/>
      <c r="AH74" s="326">
        <f>AH73+AM73</f>
        <v>100200</v>
      </c>
      <c r="AI74" s="314" t="s">
        <v>433</v>
      </c>
      <c r="AJ74" s="207"/>
      <c r="AK74" s="313" t="s">
        <v>431</v>
      </c>
      <c r="AL74" s="207"/>
      <c r="AM74" s="207"/>
      <c r="AN74" s="315" t="s">
        <v>430</v>
      </c>
      <c r="AO74" s="314" t="s">
        <v>432</v>
      </c>
      <c r="AP74" s="77"/>
      <c r="AQ74" s="77"/>
      <c r="AR74" s="77"/>
      <c r="AS74" s="77"/>
      <c r="AT74" s="77"/>
      <c r="AU74" s="77"/>
      <c r="AV74" s="77"/>
      <c r="AW74" s="77"/>
      <c r="AX74" s="77"/>
      <c r="AY74" s="77"/>
      <c r="AZ74" s="77"/>
      <c r="BA74" s="77"/>
      <c r="BB74" s="77"/>
      <c r="BC74" s="77"/>
      <c r="BD74" s="77"/>
      <c r="BE74" s="77"/>
    </row>
    <row r="75" spans="1:98">
      <c r="AF75" s="77"/>
      <c r="AG75" s="77"/>
      <c r="AH75" s="79"/>
      <c r="AI75" s="77"/>
      <c r="AJ75" s="77"/>
      <c r="AK75" s="77"/>
      <c r="AL75" s="77"/>
      <c r="AM75" s="77"/>
      <c r="AN75" s="77"/>
      <c r="AO75" s="77"/>
      <c r="AP75" s="77"/>
      <c r="AQ75" s="77"/>
      <c r="AR75" s="77"/>
      <c r="AS75" s="77"/>
      <c r="AT75" s="77"/>
      <c r="AU75" s="77"/>
      <c r="AV75" s="77"/>
      <c r="AW75" s="77"/>
      <c r="AX75" s="77"/>
      <c r="AY75" s="77"/>
      <c r="AZ75" s="77"/>
      <c r="BA75" s="77"/>
      <c r="BB75" s="77"/>
      <c r="BC75" s="77"/>
      <c r="BD75" s="77"/>
    </row>
    <row r="76" spans="1:98">
      <c r="AF76" s="206"/>
      <c r="AG76" s="77"/>
      <c r="AH76" s="79"/>
      <c r="AI76" s="77"/>
      <c r="AJ76" s="77"/>
      <c r="AK76" s="77"/>
      <c r="AL76" s="77"/>
      <c r="AM76" s="77"/>
      <c r="AN76" s="77"/>
      <c r="AO76" s="77"/>
      <c r="AP76" s="77"/>
      <c r="AQ76" s="77"/>
      <c r="AR76" s="77"/>
      <c r="AS76" s="77"/>
      <c r="AT76" s="77"/>
      <c r="AU76" s="77"/>
      <c r="AV76" s="77"/>
      <c r="AW76" s="77"/>
      <c r="AX76" s="77"/>
      <c r="AY76" s="77"/>
      <c r="AZ76" s="77"/>
      <c r="BA76" s="77"/>
      <c r="BB76" s="77"/>
      <c r="BC76" s="77"/>
      <c r="BD76" s="77"/>
      <c r="BE76" s="53"/>
    </row>
    <row r="77" spans="1:98">
      <c r="AF77" s="77"/>
      <c r="AG77" s="206"/>
      <c r="AH77" s="79"/>
      <c r="AI77" s="77"/>
      <c r="AJ77" s="77"/>
      <c r="AK77" s="77"/>
      <c r="AL77" s="77"/>
      <c r="AM77" s="77"/>
      <c r="AN77" s="77"/>
      <c r="AO77" s="77"/>
      <c r="AP77" s="77"/>
      <c r="AQ77" s="77"/>
      <c r="AR77" s="77"/>
      <c r="AS77" s="77"/>
      <c r="AT77" s="77"/>
      <c r="AU77" s="77"/>
      <c r="AV77" s="206"/>
      <c r="AW77" s="206"/>
      <c r="AX77" s="206"/>
      <c r="AY77" s="206"/>
      <c r="AZ77" s="206"/>
      <c r="BA77" s="206"/>
      <c r="BB77" s="206"/>
      <c r="BC77" s="206"/>
      <c r="BD77" s="206"/>
    </row>
    <row r="78" spans="1:98">
      <c r="AT78" s="53"/>
      <c r="AU78" s="53"/>
    </row>
  </sheetData>
  <sheetProtection algorithmName="SHA-512" hashValue="sstSZzainyolmH/X1xp59oDxHV7vYSDXAc4M+FMlRUqiRLacLKOyKH2aHFFbkajsT0VZS8kqbgyOGtfXRQohMw==" saltValue="c+aXuYCZRMwZXbY+gfdrIg==" spinCount="100000" sheet="1" objects="1" scenarios="1" selectLockedCells="1" selectUnlockedCells="1"/>
  <mergeCells count="470">
    <mergeCell ref="AW49:BB49"/>
    <mergeCell ref="AL49:AV49"/>
    <mergeCell ref="AV57:AW57"/>
    <mergeCell ref="AX57:BB57"/>
    <mergeCell ref="AH57:AU57"/>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F63:AG63"/>
    <mergeCell ref="AF72:AG72"/>
    <mergeCell ref="AF65:AG65"/>
    <mergeCell ref="AF71:AG71"/>
    <mergeCell ref="AF32:AG32"/>
    <mergeCell ref="AM32:AN32"/>
    <mergeCell ref="AF33:AG33"/>
    <mergeCell ref="AM67:AO67"/>
    <mergeCell ref="AF70:AG70"/>
    <mergeCell ref="AM36:AN36"/>
    <mergeCell ref="AM37:AN37"/>
    <mergeCell ref="AF69:AG69"/>
    <mergeCell ref="AH67:AL67"/>
    <mergeCell ref="AU2:AW2"/>
    <mergeCell ref="AT3:AT4"/>
    <mergeCell ref="AU3:AW4"/>
    <mergeCell ref="AI2:AR2"/>
    <mergeCell ref="C17:AD17"/>
    <mergeCell ref="A8:C9"/>
    <mergeCell ref="AI3:AR3"/>
    <mergeCell ref="AI4:AR4"/>
    <mergeCell ref="AI5:AR5"/>
    <mergeCell ref="AI6:AR6"/>
    <mergeCell ref="AI7:AR7"/>
    <mergeCell ref="AI8:AR8"/>
    <mergeCell ref="C14:AD14"/>
    <mergeCell ref="L1:Q2"/>
    <mergeCell ref="L3:Q3"/>
    <mergeCell ref="T15:U15"/>
    <mergeCell ref="A27:C27"/>
    <mergeCell ref="A28:C28"/>
    <mergeCell ref="G21:AD21"/>
    <mergeCell ref="AI9:AR9"/>
    <mergeCell ref="D22:F22"/>
    <mergeCell ref="D23:F23"/>
    <mergeCell ref="D24:F24"/>
    <mergeCell ref="D25:F25"/>
    <mergeCell ref="A24:C24"/>
    <mergeCell ref="A12:B12"/>
    <mergeCell ref="D8:F9"/>
    <mergeCell ref="D11:I11"/>
    <mergeCell ref="AF19:AR28"/>
    <mergeCell ref="A25:C25"/>
    <mergeCell ref="A26:C26"/>
    <mergeCell ref="G24:AD24"/>
    <mergeCell ref="G25:AD25"/>
    <mergeCell ref="G26:AD26"/>
    <mergeCell ref="G28:I28"/>
    <mergeCell ref="A13:B13"/>
    <mergeCell ref="A54:C54"/>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4:AD54"/>
    <mergeCell ref="AC55:AD55"/>
    <mergeCell ref="AC56:AD56"/>
    <mergeCell ref="AC57:AD57"/>
    <mergeCell ref="AC58:AD58"/>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64:C64"/>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F52:AG52"/>
    <mergeCell ref="AF41:AG41"/>
    <mergeCell ref="AF44:AG44"/>
    <mergeCell ref="AF54:AG54"/>
    <mergeCell ref="AF47:AG47"/>
    <mergeCell ref="AF43:AG43"/>
    <mergeCell ref="AF53:AG53"/>
    <mergeCell ref="K54:L54"/>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AF49:AG49"/>
    <mergeCell ref="G47:J47"/>
    <mergeCell ref="G48:J48"/>
    <mergeCell ref="G29:I29"/>
    <mergeCell ref="D37:F37"/>
    <mergeCell ref="D38:F38"/>
    <mergeCell ref="D44:F44"/>
    <mergeCell ref="D26:F26"/>
    <mergeCell ref="D27:F27"/>
    <mergeCell ref="D28:F28"/>
    <mergeCell ref="D29:F29"/>
    <mergeCell ref="D30:F30"/>
    <mergeCell ref="D31:F31"/>
    <mergeCell ref="D32:F32"/>
    <mergeCell ref="D33:F33"/>
    <mergeCell ref="D34:F34"/>
    <mergeCell ref="G27:AD27"/>
    <mergeCell ref="P28:Q28"/>
    <mergeCell ref="P29:Q29"/>
    <mergeCell ref="G42:J42"/>
    <mergeCell ref="G43:J43"/>
    <mergeCell ref="S38:T38"/>
    <mergeCell ref="S39:T39"/>
    <mergeCell ref="S40:T40"/>
    <mergeCell ref="S41:T41"/>
    <mergeCell ref="S42:T42"/>
    <mergeCell ref="S43:T43"/>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K67:L67"/>
    <mergeCell ref="K68:L68"/>
    <mergeCell ref="M64:P64"/>
    <mergeCell ref="M65:P65"/>
    <mergeCell ref="M67:P67"/>
    <mergeCell ref="M66:P66"/>
    <mergeCell ref="Q64:R64"/>
    <mergeCell ref="G55:J55"/>
    <mergeCell ref="K55:L55"/>
    <mergeCell ref="Q67:R67"/>
    <mergeCell ref="Q68:R68"/>
    <mergeCell ref="M68:P68"/>
    <mergeCell ref="K53:L53"/>
    <mergeCell ref="K52:L52"/>
    <mergeCell ref="K51:L51"/>
    <mergeCell ref="G65:J65"/>
    <mergeCell ref="G66:J66"/>
    <mergeCell ref="K65:L65"/>
    <mergeCell ref="K66:L66"/>
    <mergeCell ref="G50:J50"/>
    <mergeCell ref="G51:J51"/>
    <mergeCell ref="G52:J52"/>
    <mergeCell ref="G63:J63"/>
    <mergeCell ref="K50:L50"/>
    <mergeCell ref="G44:J44"/>
    <mergeCell ref="G45:J45"/>
    <mergeCell ref="G46:J46"/>
    <mergeCell ref="G58:J58"/>
    <mergeCell ref="G59:J59"/>
    <mergeCell ref="G60:J60"/>
    <mergeCell ref="G61:J61"/>
    <mergeCell ref="G62:J62"/>
    <mergeCell ref="G49:J49"/>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49:L49"/>
    <mergeCell ref="M44:N44"/>
    <mergeCell ref="M45:N45"/>
    <mergeCell ref="M46:N46"/>
    <mergeCell ref="M47:N47"/>
    <mergeCell ref="M48:N48"/>
    <mergeCell ref="M49:N49"/>
    <mergeCell ref="K38:L38"/>
    <mergeCell ref="K39:L39"/>
    <mergeCell ref="K40:L40"/>
    <mergeCell ref="K41:L41"/>
    <mergeCell ref="K42:L42"/>
    <mergeCell ref="K43:L43"/>
    <mergeCell ref="M38:N38"/>
    <mergeCell ref="M39:N39"/>
    <mergeCell ref="M40:N40"/>
    <mergeCell ref="M41:N41"/>
    <mergeCell ref="M42:N42"/>
    <mergeCell ref="M43:N43"/>
    <mergeCell ref="W44:X44"/>
    <mergeCell ref="W45:X45"/>
    <mergeCell ref="W46:X46"/>
    <mergeCell ref="W47:X47"/>
    <mergeCell ref="W48:X48"/>
    <mergeCell ref="K44:L44"/>
    <mergeCell ref="K45:L45"/>
    <mergeCell ref="K46:L46"/>
    <mergeCell ref="K47:L47"/>
    <mergeCell ref="K48:L48"/>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AC64:AD64"/>
    <mergeCell ref="AC65:AD65"/>
    <mergeCell ref="AC50:AD50"/>
    <mergeCell ref="AC51:AD51"/>
    <mergeCell ref="Q63:R63"/>
    <mergeCell ref="S50:V50"/>
    <mergeCell ref="S51:V51"/>
    <mergeCell ref="S52:V52"/>
    <mergeCell ref="S53:V53"/>
    <mergeCell ref="S54:V54"/>
    <mergeCell ref="S55:V55"/>
    <mergeCell ref="S56:V56"/>
    <mergeCell ref="S57:V57"/>
    <mergeCell ref="S58:V58"/>
    <mergeCell ref="S59:V59"/>
    <mergeCell ref="S60:V60"/>
    <mergeCell ref="S61:V61"/>
    <mergeCell ref="S62:V62"/>
    <mergeCell ref="S63:V63"/>
    <mergeCell ref="Q58:R58"/>
    <mergeCell ref="Q59:R59"/>
    <mergeCell ref="Q60:R60"/>
    <mergeCell ref="Q61:R61"/>
    <mergeCell ref="Q62:R62"/>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52:AD52"/>
    <mergeCell ref="AC53:AD53"/>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S68:V68"/>
    <mergeCell ref="Y65:AB65"/>
    <mergeCell ref="Y66:AB66"/>
    <mergeCell ref="Y67:AB67"/>
    <mergeCell ref="W64:X64"/>
    <mergeCell ref="W65:X65"/>
    <mergeCell ref="W66:X66"/>
    <mergeCell ref="W67:X67"/>
    <mergeCell ref="W50:X50"/>
    <mergeCell ref="W51:X51"/>
    <mergeCell ref="Y50:AB50"/>
    <mergeCell ref="Y51:AB51"/>
    <mergeCell ref="Y52:AB52"/>
    <mergeCell ref="Y53:AB53"/>
    <mergeCell ref="Y54:AB54"/>
    <mergeCell ref="S64:V64"/>
    <mergeCell ref="S65:V65"/>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50:R50"/>
    <mergeCell ref="Q51:R51"/>
    <mergeCell ref="Q52:R52"/>
    <mergeCell ref="Q53:R53"/>
    <mergeCell ref="Q54:R54"/>
    <mergeCell ref="Q55:R55"/>
    <mergeCell ref="Q56:R56"/>
    <mergeCell ref="Q57:R57"/>
    <mergeCell ref="U47:V47"/>
    <mergeCell ref="U48:V48"/>
    <mergeCell ref="U49:V49"/>
  </mergeCells>
  <phoneticPr fontId="2"/>
  <conditionalFormatting sqref="Y69">
    <cfRule type="cellIs" dxfId="2" priority="1" operator="notEqual">
      <formula>"合計額一致"</formula>
    </cfRule>
  </conditionalFormatting>
  <dataValidations count="2">
    <dataValidation type="list" allowBlank="1" showInputMessage="1" showErrorMessage="1" sqref="D11" xr:uid="{154F2313-8195-4758-A945-CD09D176CB51}">
      <formula1>$AF$1:$AF$15</formula1>
    </dataValidation>
    <dataValidation type="list" showInputMessage="1" showErrorMessage="1" sqref="V6:AD6" xr:uid="{D32E3691-9FC1-4293-B403-3078E6ADF07F}">
      <formula1>$AS$16:$AS$34</formula1>
    </dataValidation>
  </dataValidations>
  <printOptions horizontalCentered="1"/>
  <pageMargins left="0.35433070866141736" right="0" top="0.35433070866141736" bottom="0.15748031496062992" header="0.31496062992125984" footer="0.31496062992125984"/>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54"/>
  <sheetViews>
    <sheetView zoomScale="80" zoomScaleNormal="80" workbookViewId="0">
      <selection activeCell="J46" sqref="J46:AD46"/>
    </sheetView>
  </sheetViews>
  <sheetFormatPr defaultColWidth="9" defaultRowHeight="13.2"/>
  <cols>
    <col min="1" max="1" width="2.33203125" style="77" customWidth="1"/>
    <col min="2" max="2" width="11.44140625" style="77" customWidth="1"/>
    <col min="3" max="3" width="3.6640625" style="77" customWidth="1"/>
    <col min="4" max="12" width="4.21875" style="77" customWidth="1"/>
    <col min="13" max="30" width="4.33203125" style="77" customWidth="1"/>
    <col min="31" max="31" width="4.44140625" style="77" customWidth="1"/>
    <col min="32" max="40" width="7.77734375" style="77" customWidth="1"/>
    <col min="41" max="16384" width="9" style="77"/>
  </cols>
  <sheetData>
    <row r="1" spans="1:30" ht="19.95" customHeight="1">
      <c r="A1" s="235" t="s">
        <v>440</v>
      </c>
      <c r="B1" s="256"/>
      <c r="C1" s="81"/>
      <c r="S1" s="176"/>
      <c r="T1" s="176"/>
      <c r="V1" s="78" t="s">
        <v>327</v>
      </c>
      <c r="X1" s="78">
        <v>20</v>
      </c>
      <c r="Y1" s="287">
        <v>25</v>
      </c>
      <c r="Z1" s="78" t="s">
        <v>406</v>
      </c>
      <c r="AA1" s="287">
        <v>8</v>
      </c>
      <c r="AB1" s="78" t="s">
        <v>407</v>
      </c>
      <c r="AC1" s="287">
        <v>1</v>
      </c>
      <c r="AD1" s="78" t="s">
        <v>408</v>
      </c>
    </row>
    <row r="2" spans="1:30" ht="36.6" customHeight="1">
      <c r="A2" s="815" t="s">
        <v>399</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row>
    <row r="3" spans="1:30" ht="18.600000000000001" customHeight="1">
      <c r="B3" s="309"/>
      <c r="C3" s="309"/>
      <c r="D3" s="309"/>
      <c r="E3" s="309"/>
      <c r="F3" s="309"/>
      <c r="G3" s="309"/>
      <c r="H3" s="309"/>
      <c r="I3" s="309"/>
      <c r="J3" s="309"/>
      <c r="K3" s="309"/>
      <c r="L3" s="309"/>
      <c r="M3" s="893" t="str">
        <f>'例　①収支予算書　事業'!L3</f>
        <v>〔事業〕</v>
      </c>
      <c r="N3" s="893"/>
      <c r="O3" s="893"/>
      <c r="P3" s="893"/>
      <c r="Q3" s="893"/>
      <c r="R3" s="309"/>
      <c r="S3" s="309"/>
      <c r="T3" s="309"/>
      <c r="U3" s="309"/>
      <c r="V3" s="309"/>
      <c r="W3" s="309"/>
      <c r="X3" s="309"/>
      <c r="Y3" s="309"/>
      <c r="Z3" s="309"/>
      <c r="AA3" s="309"/>
      <c r="AB3" s="309"/>
      <c r="AC3" s="309"/>
      <c r="AD3" s="309"/>
    </row>
    <row r="4" spans="1:30" ht="13.2" customHeight="1" thickBot="1">
      <c r="A4" s="801"/>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row>
    <row r="5" spans="1:30" ht="19.95" customHeight="1">
      <c r="A5" s="257"/>
      <c r="B5" s="257"/>
      <c r="C5" s="257"/>
      <c r="M5" s="491" t="s">
        <v>269</v>
      </c>
      <c r="N5" s="492"/>
      <c r="O5" s="492"/>
      <c r="P5" s="492"/>
      <c r="Q5" s="492"/>
      <c r="R5" s="493"/>
      <c r="S5" s="818" t="str">
        <f>'例　①収支予算書　事業'!V5</f>
        <v>（一財）北海道バスケットボール協会</v>
      </c>
      <c r="T5" s="819"/>
      <c r="U5" s="819"/>
      <c r="V5" s="819"/>
      <c r="W5" s="819"/>
      <c r="X5" s="819"/>
      <c r="Y5" s="819"/>
      <c r="Z5" s="819"/>
      <c r="AA5" s="819"/>
      <c r="AB5" s="819"/>
      <c r="AC5" s="819"/>
      <c r="AD5" s="820"/>
    </row>
    <row r="6" spans="1:30" ht="19.95" customHeight="1">
      <c r="A6" s="258"/>
      <c r="B6" s="257"/>
      <c r="C6" s="257"/>
      <c r="M6" s="494" t="s">
        <v>270</v>
      </c>
      <c r="N6" s="495"/>
      <c r="O6" s="495"/>
      <c r="P6" s="495"/>
      <c r="Q6" s="495"/>
      <c r="R6" s="496"/>
      <c r="S6" s="821" t="str">
        <f>'例　①収支予算書　事業'!V6</f>
        <v>総務委員会</v>
      </c>
      <c r="T6" s="822"/>
      <c r="U6" s="822"/>
      <c r="V6" s="822"/>
      <c r="W6" s="822"/>
      <c r="X6" s="822"/>
      <c r="Y6" s="822"/>
      <c r="Z6" s="822"/>
      <c r="AA6" s="822"/>
      <c r="AB6" s="822"/>
      <c r="AC6" s="822"/>
      <c r="AD6" s="823"/>
    </row>
    <row r="7" spans="1:30" ht="19.95" customHeight="1">
      <c r="A7" s="258"/>
      <c r="B7" s="257"/>
      <c r="C7" s="257"/>
      <c r="M7" s="494" t="s">
        <v>24</v>
      </c>
      <c r="N7" s="495"/>
      <c r="O7" s="495"/>
      <c r="P7" s="495"/>
      <c r="Q7" s="495"/>
      <c r="R7" s="496"/>
      <c r="S7" s="821" t="str">
        <f>'例　①収支予算書　事業'!V7</f>
        <v>委員長　茂呂山　高志</v>
      </c>
      <c r="T7" s="822"/>
      <c r="U7" s="822"/>
      <c r="V7" s="822"/>
      <c r="W7" s="822"/>
      <c r="X7" s="822"/>
      <c r="Y7" s="822"/>
      <c r="Z7" s="822"/>
      <c r="AA7" s="822"/>
      <c r="AB7" s="822"/>
      <c r="AC7" s="822"/>
      <c r="AD7" s="823"/>
    </row>
    <row r="8" spans="1:30" ht="16.5" customHeight="1" thickBot="1">
      <c r="A8" s="257"/>
      <c r="B8" s="257"/>
      <c r="C8" s="257"/>
      <c r="M8" s="497" t="s">
        <v>371</v>
      </c>
      <c r="N8" s="498"/>
      <c r="O8" s="498"/>
      <c r="P8" s="498"/>
      <c r="Q8" s="498"/>
      <c r="R8" s="499"/>
      <c r="S8" s="824" t="str">
        <f>'例　①収支予算書　事業'!V8</f>
        <v>090-XXXX-XXXX</v>
      </c>
      <c r="T8" s="825"/>
      <c r="U8" s="825"/>
      <c r="V8" s="825"/>
      <c r="W8" s="825"/>
      <c r="X8" s="825"/>
      <c r="Y8" s="825"/>
      <c r="Z8" s="825"/>
      <c r="AA8" s="825"/>
      <c r="AB8" s="825"/>
      <c r="AC8" s="825"/>
      <c r="AD8" s="826"/>
    </row>
    <row r="9" spans="1:30" ht="16.5" customHeight="1">
      <c r="A9" s="259"/>
      <c r="B9" s="259"/>
      <c r="C9" s="259"/>
      <c r="D9" s="260"/>
      <c r="E9" s="260"/>
      <c r="F9" s="260"/>
      <c r="M9" s="261"/>
      <c r="N9" s="261"/>
      <c r="O9" s="261"/>
      <c r="P9" s="899"/>
      <c r="Q9" s="899"/>
      <c r="R9" s="899"/>
      <c r="S9" s="899"/>
      <c r="T9" s="899"/>
      <c r="U9" s="899"/>
      <c r="V9" s="899"/>
      <c r="W9" s="899"/>
      <c r="X9" s="899"/>
      <c r="Y9" s="899"/>
      <c r="Z9" s="899"/>
      <c r="AA9" s="900"/>
      <c r="AB9" s="900"/>
      <c r="AC9" s="900"/>
      <c r="AD9" s="900"/>
    </row>
    <row r="10" spans="1:30" ht="25.95" customHeight="1" thickBot="1">
      <c r="A10" s="259"/>
      <c r="B10" s="259"/>
      <c r="C10" s="259"/>
      <c r="D10" s="262"/>
      <c r="E10" s="262"/>
      <c r="F10" s="262"/>
      <c r="G10" s="79"/>
      <c r="H10" s="79"/>
      <c r="I10" s="79"/>
      <c r="J10" s="79"/>
      <c r="K10" s="79"/>
      <c r="L10" s="79"/>
      <c r="M10" s="79"/>
      <c r="N10" s="79"/>
      <c r="O10" s="79"/>
      <c r="P10" s="79"/>
      <c r="Q10" s="79"/>
      <c r="R10" s="79"/>
      <c r="S10" s="79"/>
      <c r="T10" s="79"/>
      <c r="U10" s="79"/>
      <c r="V10" s="79"/>
      <c r="W10" s="79"/>
      <c r="X10" s="79"/>
      <c r="Y10" s="79"/>
      <c r="Z10" s="79"/>
      <c r="AA10" s="79"/>
      <c r="AB10" s="79"/>
      <c r="AC10" s="79"/>
    </row>
    <row r="11" spans="1:30" ht="21" customHeight="1" thickBot="1">
      <c r="A11" s="798" t="s">
        <v>94</v>
      </c>
      <c r="B11" s="799"/>
      <c r="C11" s="799"/>
      <c r="D11" s="811" t="str">
        <f>'例　①収支予算書　事業'!D10:AD10</f>
        <v>6.事業</v>
      </c>
      <c r="E11" s="809"/>
      <c r="F11" s="809"/>
      <c r="G11" s="809"/>
      <c r="H11" s="809"/>
      <c r="I11" s="809"/>
      <c r="J11" s="809"/>
      <c r="K11" s="809"/>
      <c r="L11" s="809"/>
      <c r="M11" s="809"/>
      <c r="N11" s="809"/>
      <c r="O11" s="809"/>
      <c r="P11" s="809"/>
      <c r="Q11" s="809"/>
      <c r="R11" s="809"/>
      <c r="S11" s="809"/>
      <c r="T11" s="809"/>
      <c r="U11" s="809"/>
      <c r="V11" s="809"/>
      <c r="W11" s="809"/>
      <c r="X11" s="809"/>
      <c r="Y11" s="809"/>
      <c r="Z11" s="809"/>
      <c r="AA11" s="809"/>
      <c r="AB11" s="809"/>
      <c r="AC11" s="809"/>
      <c r="AD11" s="810"/>
    </row>
    <row r="12" spans="1:30" ht="21.45" customHeight="1" thickBot="1">
      <c r="A12" s="807" t="s">
        <v>68</v>
      </c>
      <c r="B12" s="808"/>
      <c r="C12" s="808"/>
      <c r="D12" s="802" t="str">
        <f>'例　①収支予算書　事業'!D11</f>
        <v>【社会人】</v>
      </c>
      <c r="E12" s="803"/>
      <c r="F12" s="803"/>
      <c r="G12" s="809" t="str">
        <f>'例　①収支予算書　事業'!J11</f>
        <v>第○○回　道民大会　男子B・Cクラス</v>
      </c>
      <c r="H12" s="809"/>
      <c r="I12" s="809"/>
      <c r="J12" s="809"/>
      <c r="K12" s="809"/>
      <c r="L12" s="809"/>
      <c r="M12" s="809"/>
      <c r="N12" s="809"/>
      <c r="O12" s="809"/>
      <c r="P12" s="809"/>
      <c r="Q12" s="809"/>
      <c r="R12" s="809"/>
      <c r="S12" s="809"/>
      <c r="T12" s="809"/>
      <c r="U12" s="809"/>
      <c r="V12" s="809"/>
      <c r="W12" s="809"/>
      <c r="X12" s="809"/>
      <c r="Y12" s="809"/>
      <c r="Z12" s="809"/>
      <c r="AA12" s="809"/>
      <c r="AB12" s="809"/>
      <c r="AC12" s="809"/>
      <c r="AD12" s="810"/>
    </row>
    <row r="13" spans="1:30" ht="21.45" customHeight="1" thickBot="1">
      <c r="A13" s="807" t="s">
        <v>83</v>
      </c>
      <c r="B13" s="808"/>
      <c r="C13" s="808"/>
      <c r="D13" s="360">
        <v>20</v>
      </c>
      <c r="E13" s="279">
        <f>'例　①収支予算書　事業'!D15</f>
        <v>25</v>
      </c>
      <c r="F13" s="279" t="s">
        <v>400</v>
      </c>
      <c r="G13" s="281">
        <f>'例　①収支予算書　事業'!F15</f>
        <v>7</v>
      </c>
      <c r="H13" s="281" t="s">
        <v>401</v>
      </c>
      <c r="I13" s="281">
        <f>'例　①収支予算書　事業'!H15</f>
        <v>19</v>
      </c>
      <c r="J13" s="279" t="s">
        <v>402</v>
      </c>
      <c r="K13" s="279" t="s">
        <v>403</v>
      </c>
      <c r="L13" s="279">
        <v>20</v>
      </c>
      <c r="M13" s="279">
        <f>'例　①収支予算書　事業'!L15</f>
        <v>25</v>
      </c>
      <c r="N13" s="279" t="s">
        <v>400</v>
      </c>
      <c r="O13" s="279">
        <f>'例　①収支予算書　事業'!N15</f>
        <v>7</v>
      </c>
      <c r="P13" s="281" t="s">
        <v>401</v>
      </c>
      <c r="Q13" s="281">
        <f>'例　①収支予算書　事業'!P15</f>
        <v>21</v>
      </c>
      <c r="R13" s="281" t="s">
        <v>404</v>
      </c>
      <c r="S13" s="281"/>
      <c r="T13" s="281"/>
      <c r="U13" s="281"/>
      <c r="V13" s="281"/>
      <c r="W13" s="281"/>
      <c r="X13" s="281"/>
      <c r="Y13" s="281"/>
      <c r="Z13" s="281"/>
      <c r="AA13" s="280"/>
      <c r="AB13" s="280"/>
      <c r="AC13" s="280"/>
      <c r="AD13" s="282"/>
    </row>
    <row r="14" spans="1:30" ht="21" customHeight="1" thickBot="1">
      <c r="A14" s="816" t="s">
        <v>85</v>
      </c>
      <c r="B14" s="817"/>
      <c r="C14" s="817"/>
      <c r="D14" s="811" t="str">
        <f>'例　①収支予算書　事業'!C16</f>
        <v>○○総合体育館、○○アリーナ、○○高校、△△高校</v>
      </c>
      <c r="E14" s="809"/>
      <c r="F14" s="809"/>
      <c r="G14" s="809"/>
      <c r="H14" s="809"/>
      <c r="I14" s="809"/>
      <c r="J14" s="809"/>
      <c r="K14" s="809"/>
      <c r="L14" s="809"/>
      <c r="M14" s="809"/>
      <c r="N14" s="809"/>
      <c r="O14" s="809"/>
      <c r="P14" s="809"/>
      <c r="Q14" s="809"/>
      <c r="R14" s="809"/>
      <c r="S14" s="809"/>
      <c r="T14" s="809"/>
      <c r="U14" s="809"/>
      <c r="V14" s="809"/>
      <c r="W14" s="809"/>
      <c r="X14" s="809"/>
      <c r="Y14" s="809"/>
      <c r="Z14" s="809"/>
      <c r="AA14" s="809"/>
      <c r="AB14" s="809"/>
      <c r="AC14" s="809"/>
      <c r="AD14" s="810"/>
    </row>
    <row r="15" spans="1:30" ht="12.6" customHeight="1">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row>
    <row r="16" spans="1:30" ht="24" customHeight="1" thickBot="1">
      <c r="A16" s="77" t="s">
        <v>7</v>
      </c>
      <c r="B16" s="81"/>
      <c r="C16" s="81"/>
      <c r="D16" s="81"/>
      <c r="E16" s="81"/>
      <c r="F16" s="81"/>
      <c r="G16" s="800" t="s">
        <v>5</v>
      </c>
      <c r="H16" s="800"/>
      <c r="I16" s="800"/>
      <c r="J16" s="800"/>
      <c r="K16" s="800"/>
      <c r="L16" s="800"/>
      <c r="M16" s="800"/>
      <c r="N16" s="800"/>
      <c r="O16" s="800"/>
      <c r="P16" s="800"/>
      <c r="Q16" s="800"/>
      <c r="R16" s="800"/>
      <c r="S16" s="800"/>
      <c r="T16" s="800"/>
      <c r="U16" s="800"/>
      <c r="V16" s="800"/>
      <c r="W16" s="800"/>
      <c r="X16" s="800"/>
      <c r="Y16" s="800"/>
      <c r="Z16" s="800"/>
      <c r="AA16" s="800"/>
      <c r="AB16" s="800"/>
      <c r="AC16" s="800"/>
      <c r="AD16" s="800"/>
    </row>
    <row r="17" spans="1:40" ht="18" customHeight="1" thickBot="1">
      <c r="A17" s="804" t="s">
        <v>4</v>
      </c>
      <c r="B17" s="805"/>
      <c r="C17" s="806"/>
      <c r="D17" s="804" t="s">
        <v>32</v>
      </c>
      <c r="E17" s="805"/>
      <c r="F17" s="806"/>
      <c r="G17" s="804" t="s">
        <v>46</v>
      </c>
      <c r="H17" s="805"/>
      <c r="I17" s="806"/>
      <c r="J17" s="812" t="s">
        <v>6</v>
      </c>
      <c r="K17" s="813"/>
      <c r="L17" s="813"/>
      <c r="M17" s="813"/>
      <c r="N17" s="813"/>
      <c r="O17" s="813"/>
      <c r="P17" s="813"/>
      <c r="Q17" s="813"/>
      <c r="R17" s="813"/>
      <c r="S17" s="813"/>
      <c r="T17" s="813"/>
      <c r="U17" s="813"/>
      <c r="V17" s="813"/>
      <c r="W17" s="813"/>
      <c r="X17" s="813"/>
      <c r="Y17" s="813"/>
      <c r="Z17" s="813"/>
      <c r="AA17" s="813"/>
      <c r="AB17" s="813"/>
      <c r="AC17" s="813"/>
      <c r="AD17" s="814"/>
    </row>
    <row r="18" spans="1:40" ht="18" customHeight="1">
      <c r="A18" s="854" t="s">
        <v>349</v>
      </c>
      <c r="B18" s="855"/>
      <c r="C18" s="855"/>
      <c r="D18" s="869">
        <f>'例　①収支予算書　事業'!D23</f>
        <v>0</v>
      </c>
      <c r="E18" s="870"/>
      <c r="F18" s="871"/>
      <c r="G18" s="872"/>
      <c r="H18" s="873"/>
      <c r="I18" s="526"/>
      <c r="J18" s="901"/>
      <c r="K18" s="902"/>
      <c r="L18" s="902"/>
      <c r="M18" s="902"/>
      <c r="N18" s="902"/>
      <c r="O18" s="902"/>
      <c r="P18" s="902"/>
      <c r="Q18" s="902"/>
      <c r="R18" s="902"/>
      <c r="S18" s="902"/>
      <c r="T18" s="902"/>
      <c r="U18" s="902"/>
      <c r="V18" s="902"/>
      <c r="W18" s="902"/>
      <c r="X18" s="902"/>
      <c r="Y18" s="902"/>
      <c r="Z18" s="902"/>
      <c r="AA18" s="902"/>
      <c r="AB18" s="902"/>
      <c r="AC18" s="902"/>
      <c r="AD18" s="903"/>
    </row>
    <row r="19" spans="1:40" ht="18" customHeight="1">
      <c r="A19" s="856" t="s">
        <v>35</v>
      </c>
      <c r="B19" s="857"/>
      <c r="C19" s="857"/>
      <c r="D19" s="860">
        <f>'例　①収支予算書　事業'!D24</f>
        <v>0</v>
      </c>
      <c r="E19" s="861"/>
      <c r="F19" s="862"/>
      <c r="G19" s="874"/>
      <c r="H19" s="836"/>
      <c r="I19" s="670"/>
      <c r="J19" s="830"/>
      <c r="K19" s="831"/>
      <c r="L19" s="831"/>
      <c r="M19" s="831"/>
      <c r="N19" s="831"/>
      <c r="O19" s="831"/>
      <c r="P19" s="831"/>
      <c r="Q19" s="831"/>
      <c r="R19" s="831"/>
      <c r="S19" s="831"/>
      <c r="T19" s="831"/>
      <c r="U19" s="831"/>
      <c r="V19" s="831"/>
      <c r="W19" s="831"/>
      <c r="X19" s="831"/>
      <c r="Y19" s="831"/>
      <c r="Z19" s="831"/>
      <c r="AA19" s="831"/>
      <c r="AB19" s="831"/>
      <c r="AC19" s="831"/>
      <c r="AD19" s="832"/>
    </row>
    <row r="20" spans="1:40" ht="18" customHeight="1">
      <c r="A20" s="856" t="s">
        <v>36</v>
      </c>
      <c r="B20" s="857"/>
      <c r="C20" s="857"/>
      <c r="D20" s="860">
        <f>'例　①収支予算書　事業'!D25</f>
        <v>0</v>
      </c>
      <c r="E20" s="861"/>
      <c r="F20" s="862"/>
      <c r="G20" s="874"/>
      <c r="H20" s="836"/>
      <c r="I20" s="670"/>
      <c r="J20" s="830"/>
      <c r="K20" s="831"/>
      <c r="L20" s="831"/>
      <c r="M20" s="831"/>
      <c r="N20" s="831"/>
      <c r="O20" s="831"/>
      <c r="P20" s="831"/>
      <c r="Q20" s="831"/>
      <c r="R20" s="831"/>
      <c r="S20" s="831"/>
      <c r="T20" s="831"/>
      <c r="U20" s="831"/>
      <c r="V20" s="831"/>
      <c r="W20" s="831"/>
      <c r="X20" s="831"/>
      <c r="Y20" s="831"/>
      <c r="Z20" s="831"/>
      <c r="AA20" s="831"/>
      <c r="AB20" s="831"/>
      <c r="AC20" s="831"/>
      <c r="AD20" s="832"/>
    </row>
    <row r="21" spans="1:40" ht="18" customHeight="1">
      <c r="A21" s="856" t="s">
        <v>37</v>
      </c>
      <c r="B21" s="857"/>
      <c r="C21" s="857"/>
      <c r="D21" s="860">
        <f>'例　①収支予算書　事業'!D26</f>
        <v>0</v>
      </c>
      <c r="E21" s="861"/>
      <c r="F21" s="862"/>
      <c r="G21" s="874"/>
      <c r="H21" s="836"/>
      <c r="I21" s="670"/>
      <c r="J21" s="830"/>
      <c r="K21" s="831"/>
      <c r="L21" s="831"/>
      <c r="M21" s="831"/>
      <c r="N21" s="831"/>
      <c r="O21" s="831"/>
      <c r="P21" s="831"/>
      <c r="Q21" s="831"/>
      <c r="R21" s="831"/>
      <c r="S21" s="831"/>
      <c r="T21" s="831"/>
      <c r="U21" s="831"/>
      <c r="V21" s="831"/>
      <c r="W21" s="831"/>
      <c r="X21" s="831"/>
      <c r="Y21" s="831"/>
      <c r="Z21" s="831"/>
      <c r="AA21" s="831"/>
      <c r="AB21" s="831"/>
      <c r="AC21" s="831"/>
      <c r="AD21" s="832"/>
    </row>
    <row r="22" spans="1:40" ht="18" customHeight="1">
      <c r="A22" s="858" t="s">
        <v>38</v>
      </c>
      <c r="B22" s="859"/>
      <c r="C22" s="859"/>
      <c r="D22" s="860">
        <f>'例　①収支予算書　事業'!D27</f>
        <v>0</v>
      </c>
      <c r="E22" s="861"/>
      <c r="F22" s="862"/>
      <c r="G22" s="874"/>
      <c r="H22" s="836"/>
      <c r="I22" s="670"/>
      <c r="J22" s="833"/>
      <c r="K22" s="834"/>
      <c r="L22" s="834"/>
      <c r="M22" s="834"/>
      <c r="N22" s="834"/>
      <c r="O22" s="834"/>
      <c r="P22" s="834"/>
      <c r="Q22" s="834"/>
      <c r="R22" s="834"/>
      <c r="S22" s="834"/>
      <c r="T22" s="834"/>
      <c r="U22" s="834"/>
      <c r="V22" s="834"/>
      <c r="W22" s="834"/>
      <c r="X22" s="834"/>
      <c r="Y22" s="834"/>
      <c r="Z22" s="834"/>
      <c r="AA22" s="834"/>
      <c r="AB22" s="834"/>
      <c r="AC22" s="834"/>
      <c r="AD22" s="835"/>
    </row>
    <row r="23" spans="1:40" ht="18" customHeight="1">
      <c r="A23" s="847" t="s">
        <v>39</v>
      </c>
      <c r="B23" s="848"/>
      <c r="C23" s="848"/>
      <c r="D23" s="860">
        <f>'例　①収支予算書　事業'!D28</f>
        <v>50000</v>
      </c>
      <c r="E23" s="861"/>
      <c r="F23" s="862"/>
      <c r="G23" s="875">
        <f>M23*R23</f>
        <v>75000</v>
      </c>
      <c r="H23" s="876"/>
      <c r="I23" s="877"/>
      <c r="J23" s="593" t="s">
        <v>298</v>
      </c>
      <c r="K23" s="579"/>
      <c r="L23" s="594"/>
      <c r="M23" s="574">
        <v>500</v>
      </c>
      <c r="N23" s="907"/>
      <c r="O23" s="576" t="s">
        <v>299</v>
      </c>
      <c r="P23" s="577"/>
      <c r="Q23" s="837"/>
      <c r="R23" s="574">
        <v>150</v>
      </c>
      <c r="S23" s="575"/>
      <c r="T23" s="283"/>
      <c r="U23" s="275"/>
      <c r="V23" s="275"/>
      <c r="W23" s="275"/>
      <c r="X23" s="275"/>
      <c r="Y23" s="275"/>
      <c r="Z23" s="275"/>
      <c r="AA23" s="275"/>
      <c r="AB23" s="275"/>
      <c r="AC23" s="275"/>
      <c r="AD23" s="278"/>
    </row>
    <row r="24" spans="1:40" ht="18" customHeight="1" thickBot="1">
      <c r="A24" s="858" t="s">
        <v>40</v>
      </c>
      <c r="B24" s="859"/>
      <c r="C24" s="859"/>
      <c r="D24" s="860">
        <f>'例　①収支予算書　事業'!D29</f>
        <v>1680000</v>
      </c>
      <c r="E24" s="861"/>
      <c r="F24" s="862"/>
      <c r="G24" s="875">
        <f>M24*(R24+W24)+AB24</f>
        <v>1680000</v>
      </c>
      <c r="H24" s="876"/>
      <c r="I24" s="877"/>
      <c r="J24" s="593" t="s">
        <v>295</v>
      </c>
      <c r="K24" s="579"/>
      <c r="L24" s="594"/>
      <c r="M24" s="519">
        <v>30000</v>
      </c>
      <c r="N24" s="836"/>
      <c r="O24" s="578" t="s">
        <v>297</v>
      </c>
      <c r="P24" s="579"/>
      <c r="Q24" s="594"/>
      <c r="R24" s="574">
        <v>56</v>
      </c>
      <c r="S24" s="575"/>
      <c r="T24" s="578" t="s">
        <v>296</v>
      </c>
      <c r="U24" s="579"/>
      <c r="V24" s="579"/>
      <c r="W24" s="574"/>
      <c r="X24" s="575"/>
      <c r="Y24" s="516" t="s">
        <v>405</v>
      </c>
      <c r="Z24" s="517"/>
      <c r="AA24" s="518"/>
      <c r="AB24" s="904">
        <f>AM30</f>
        <v>0</v>
      </c>
      <c r="AC24" s="905"/>
      <c r="AD24" s="906"/>
      <c r="AF24" s="77" t="s">
        <v>373</v>
      </c>
      <c r="AH24" s="175"/>
      <c r="AI24" s="199"/>
      <c r="AJ24" s="78"/>
      <c r="AK24" s="78"/>
      <c r="AL24" s="78"/>
      <c r="AM24" s="78"/>
      <c r="AN24" s="200"/>
    </row>
    <row r="25" spans="1:40" ht="18" customHeight="1" thickBot="1">
      <c r="A25" s="856" t="s">
        <v>41</v>
      </c>
      <c r="B25" s="857"/>
      <c r="C25" s="857"/>
      <c r="D25" s="860">
        <f>'例　①収支予算書　事業'!D30</f>
        <v>0</v>
      </c>
      <c r="E25" s="861"/>
      <c r="F25" s="862"/>
      <c r="G25" s="874"/>
      <c r="H25" s="836"/>
      <c r="I25" s="670"/>
      <c r="J25" s="833"/>
      <c r="K25" s="834"/>
      <c r="L25" s="834"/>
      <c r="M25" s="834"/>
      <c r="N25" s="834"/>
      <c r="O25" s="834"/>
      <c r="P25" s="834"/>
      <c r="Q25" s="834"/>
      <c r="R25" s="834"/>
      <c r="S25" s="834"/>
      <c r="T25" s="834"/>
      <c r="U25" s="834"/>
      <c r="V25" s="834"/>
      <c r="W25" s="834"/>
      <c r="X25" s="834"/>
      <c r="Y25" s="834"/>
      <c r="Z25" s="834"/>
      <c r="AA25" s="834"/>
      <c r="AB25" s="834"/>
      <c r="AC25" s="834"/>
      <c r="AD25" s="835"/>
      <c r="AF25" s="788" t="s">
        <v>356</v>
      </c>
      <c r="AG25" s="789"/>
      <c r="AH25" s="316" t="s">
        <v>295</v>
      </c>
      <c r="AI25" s="318" t="s">
        <v>351</v>
      </c>
      <c r="AJ25" s="317" t="s">
        <v>302</v>
      </c>
      <c r="AK25" s="319" t="s">
        <v>296</v>
      </c>
      <c r="AL25" s="317" t="s">
        <v>302</v>
      </c>
      <c r="AM25" s="790" t="s">
        <v>11</v>
      </c>
      <c r="AN25" s="791"/>
    </row>
    <row r="26" spans="1:40" ht="18" customHeight="1" thickTop="1">
      <c r="A26" s="856" t="s">
        <v>42</v>
      </c>
      <c r="B26" s="857"/>
      <c r="C26" s="857"/>
      <c r="D26" s="860">
        <f>'例　①収支予算書　事業'!D31</f>
        <v>0</v>
      </c>
      <c r="E26" s="861"/>
      <c r="F26" s="862"/>
      <c r="G26" s="874"/>
      <c r="H26" s="836"/>
      <c r="I26" s="670"/>
      <c r="J26" s="833"/>
      <c r="K26" s="834"/>
      <c r="L26" s="834"/>
      <c r="M26" s="834"/>
      <c r="N26" s="834"/>
      <c r="O26" s="834"/>
      <c r="P26" s="834"/>
      <c r="Q26" s="834"/>
      <c r="R26" s="834"/>
      <c r="S26" s="834"/>
      <c r="T26" s="834"/>
      <c r="U26" s="834"/>
      <c r="V26" s="834"/>
      <c r="W26" s="834"/>
      <c r="X26" s="834"/>
      <c r="Y26" s="834"/>
      <c r="Z26" s="834"/>
      <c r="AA26" s="834"/>
      <c r="AB26" s="834"/>
      <c r="AC26" s="834"/>
      <c r="AD26" s="835"/>
      <c r="AF26" s="747"/>
      <c r="AG26" s="748"/>
      <c r="AH26" s="218"/>
      <c r="AI26" s="190"/>
      <c r="AJ26" s="201">
        <f>AH26*AI26</f>
        <v>0</v>
      </c>
      <c r="AK26" s="190"/>
      <c r="AL26" s="201">
        <f>AH26*AK26</f>
        <v>0</v>
      </c>
      <c r="AM26" s="792">
        <f>AJ26+AL26</f>
        <v>0</v>
      </c>
      <c r="AN26" s="793"/>
    </row>
    <row r="27" spans="1:40" ht="18" customHeight="1">
      <c r="A27" s="858" t="s">
        <v>43</v>
      </c>
      <c r="B27" s="859"/>
      <c r="C27" s="859"/>
      <c r="D27" s="860">
        <f>'例　①収支予算書　事業'!D32</f>
        <v>0</v>
      </c>
      <c r="E27" s="861"/>
      <c r="F27" s="862"/>
      <c r="G27" s="874"/>
      <c r="H27" s="836"/>
      <c r="I27" s="670"/>
      <c r="J27" s="833"/>
      <c r="K27" s="834"/>
      <c r="L27" s="834"/>
      <c r="M27" s="834"/>
      <c r="N27" s="834"/>
      <c r="O27" s="834"/>
      <c r="P27" s="834"/>
      <c r="Q27" s="834"/>
      <c r="R27" s="834"/>
      <c r="S27" s="834"/>
      <c r="T27" s="834"/>
      <c r="U27" s="834"/>
      <c r="V27" s="834"/>
      <c r="W27" s="834"/>
      <c r="X27" s="834"/>
      <c r="Y27" s="834"/>
      <c r="Z27" s="834"/>
      <c r="AA27" s="834"/>
      <c r="AB27" s="834"/>
      <c r="AC27" s="834"/>
      <c r="AD27" s="835"/>
      <c r="AF27" s="633"/>
      <c r="AG27" s="634"/>
      <c r="AH27" s="292"/>
      <c r="AI27" s="194"/>
      <c r="AJ27" s="202">
        <f>AH27*AI27</f>
        <v>0</v>
      </c>
      <c r="AK27" s="194"/>
      <c r="AL27" s="202">
        <f>AH27*AK27</f>
        <v>0</v>
      </c>
      <c r="AM27" s="794">
        <f>AJ27+AL27</f>
        <v>0</v>
      </c>
      <c r="AN27" s="795"/>
    </row>
    <row r="28" spans="1:40" ht="18" customHeight="1" thickBot="1">
      <c r="A28" s="867" t="s">
        <v>44</v>
      </c>
      <c r="B28" s="868"/>
      <c r="C28" s="868"/>
      <c r="D28" s="863">
        <f>'例　①収支予算書　事業'!D33</f>
        <v>0</v>
      </c>
      <c r="E28" s="864"/>
      <c r="F28" s="865"/>
      <c r="G28" s="878"/>
      <c r="H28" s="879"/>
      <c r="I28" s="880"/>
      <c r="J28" s="827"/>
      <c r="K28" s="828"/>
      <c r="L28" s="828"/>
      <c r="M28" s="828"/>
      <c r="N28" s="828"/>
      <c r="O28" s="828"/>
      <c r="P28" s="828"/>
      <c r="Q28" s="828"/>
      <c r="R28" s="828"/>
      <c r="S28" s="828"/>
      <c r="T28" s="828"/>
      <c r="U28" s="828"/>
      <c r="V28" s="828"/>
      <c r="W28" s="828"/>
      <c r="X28" s="828"/>
      <c r="Y28" s="828"/>
      <c r="Z28" s="828"/>
      <c r="AA28" s="828"/>
      <c r="AB28" s="828"/>
      <c r="AC28" s="828"/>
      <c r="AD28" s="829"/>
      <c r="AF28" s="633"/>
      <c r="AG28" s="634"/>
      <c r="AH28" s="292"/>
      <c r="AI28" s="194"/>
      <c r="AJ28" s="202">
        <f>AH28*AI28</f>
        <v>0</v>
      </c>
      <c r="AK28" s="194"/>
      <c r="AL28" s="202">
        <f>AH28*AK28</f>
        <v>0</v>
      </c>
      <c r="AM28" s="794">
        <f>AJ28+AL28</f>
        <v>0</v>
      </c>
      <c r="AN28" s="795"/>
    </row>
    <row r="29" spans="1:40" ht="18" customHeight="1" thickBot="1">
      <c r="A29" s="804" t="s">
        <v>0</v>
      </c>
      <c r="B29" s="805"/>
      <c r="C29" s="805"/>
      <c r="D29" s="866">
        <f>'例　①収支予算書　事業'!D34</f>
        <v>1730000</v>
      </c>
      <c r="E29" s="866"/>
      <c r="F29" s="866"/>
      <c r="G29" s="850">
        <f>SUM(G18:G28)</f>
        <v>1755000</v>
      </c>
      <c r="H29" s="851"/>
      <c r="I29" s="852"/>
      <c r="J29" s="100"/>
      <c r="K29" s="100"/>
      <c r="L29" s="100"/>
      <c r="M29" s="238"/>
      <c r="N29" s="238"/>
      <c r="O29" s="238"/>
      <c r="P29" s="81"/>
      <c r="Q29" s="81"/>
      <c r="R29" s="81"/>
      <c r="S29" s="81"/>
      <c r="T29" s="81"/>
      <c r="U29" s="81"/>
      <c r="V29" s="81"/>
      <c r="W29" s="81"/>
      <c r="X29" s="81"/>
      <c r="Y29" s="81"/>
      <c r="Z29" s="81"/>
      <c r="AA29" s="81"/>
      <c r="AB29" s="81"/>
      <c r="AC29" s="81"/>
      <c r="AD29" s="81"/>
      <c r="AF29" s="638"/>
      <c r="AG29" s="639"/>
      <c r="AH29" s="293"/>
      <c r="AI29" s="197"/>
      <c r="AJ29" s="320">
        <f>AH29*AI29</f>
        <v>0</v>
      </c>
      <c r="AK29" s="197"/>
      <c r="AL29" s="320">
        <f>AH29*AK29</f>
        <v>0</v>
      </c>
      <c r="AM29" s="796">
        <f>AJ29+AL29</f>
        <v>0</v>
      </c>
      <c r="AN29" s="797"/>
    </row>
    <row r="30" spans="1:40" ht="18" customHeight="1">
      <c r="A30" s="264"/>
      <c r="B30" s="264"/>
      <c r="C30" s="264"/>
      <c r="D30" s="265"/>
      <c r="E30" s="265"/>
      <c r="F30" s="265"/>
      <c r="G30" s="81"/>
      <c r="H30" s="81"/>
      <c r="I30" s="81"/>
      <c r="J30" s="81"/>
      <c r="K30" s="81"/>
      <c r="L30" s="81"/>
      <c r="M30" s="81"/>
      <c r="N30" s="81"/>
      <c r="O30" s="81"/>
      <c r="P30" s="81"/>
      <c r="Q30" s="81"/>
      <c r="R30" s="81"/>
      <c r="S30" s="81"/>
      <c r="T30" s="81"/>
      <c r="U30" s="81"/>
      <c r="V30" s="81"/>
      <c r="W30" s="81"/>
      <c r="X30" s="81"/>
      <c r="Y30" s="81"/>
      <c r="Z30" s="81"/>
      <c r="AA30" s="81"/>
      <c r="AB30" s="81"/>
      <c r="AC30" s="81"/>
      <c r="AD30" s="81"/>
      <c r="AF30" s="284"/>
      <c r="AG30" s="284"/>
      <c r="AH30" s="285"/>
      <c r="AI30" s="286"/>
      <c r="AJ30" s="286"/>
      <c r="AK30" s="286"/>
      <c r="AL30" s="208" t="s">
        <v>357</v>
      </c>
      <c r="AM30" s="751">
        <f>SUM(AM26:AN29)</f>
        <v>0</v>
      </c>
      <c r="AN30" s="751"/>
    </row>
    <row r="31" spans="1:40" ht="24" customHeight="1" thickBot="1">
      <c r="A31" s="77" t="s">
        <v>21</v>
      </c>
    </row>
    <row r="32" spans="1:40" s="78" customFormat="1" ht="36" customHeight="1" thickBot="1">
      <c r="A32" s="804" t="s">
        <v>4</v>
      </c>
      <c r="B32" s="805"/>
      <c r="C32" s="805"/>
      <c r="D32" s="887" t="s">
        <v>32</v>
      </c>
      <c r="E32" s="888"/>
      <c r="F32" s="889"/>
      <c r="G32" s="887" t="s">
        <v>46</v>
      </c>
      <c r="H32" s="888"/>
      <c r="I32" s="889"/>
      <c r="J32" s="805" t="s">
        <v>436</v>
      </c>
      <c r="K32" s="805"/>
      <c r="L32" s="805"/>
      <c r="M32" s="805"/>
      <c r="N32" s="805"/>
      <c r="O32" s="805"/>
      <c r="P32" s="805"/>
      <c r="Q32" s="805"/>
      <c r="R32" s="805"/>
      <c r="S32" s="805"/>
      <c r="T32" s="805"/>
      <c r="U32" s="805"/>
      <c r="V32" s="805"/>
      <c r="W32" s="805"/>
      <c r="X32" s="805"/>
      <c r="Y32" s="805"/>
      <c r="Z32" s="805"/>
      <c r="AA32" s="805"/>
      <c r="AB32" s="805"/>
      <c r="AC32" s="805"/>
      <c r="AD32" s="806"/>
      <c r="AE32" s="77"/>
      <c r="AF32" s="77"/>
      <c r="AG32" s="77"/>
      <c r="AH32" s="77"/>
      <c r="AI32" s="77"/>
      <c r="AJ32" s="77"/>
      <c r="AK32" s="77"/>
      <c r="AL32" s="77"/>
    </row>
    <row r="33" spans="1:30" ht="36" customHeight="1">
      <c r="A33" s="839" t="s">
        <v>3</v>
      </c>
      <c r="B33" s="840"/>
      <c r="C33" s="841"/>
      <c r="D33" s="869">
        <f>'例　①収支予算書　事業'!D38</f>
        <v>159600</v>
      </c>
      <c r="E33" s="870"/>
      <c r="F33" s="871"/>
      <c r="G33" s="890">
        <f>支出明細集計_リスト!D4</f>
        <v>107721</v>
      </c>
      <c r="H33" s="891"/>
      <c r="I33" s="892"/>
      <c r="J33" s="897" t="s">
        <v>596</v>
      </c>
      <c r="K33" s="897"/>
      <c r="L33" s="897"/>
      <c r="M33" s="897"/>
      <c r="N33" s="897"/>
      <c r="O33" s="897"/>
      <c r="P33" s="897"/>
      <c r="Q33" s="897"/>
      <c r="R33" s="897"/>
      <c r="S33" s="897"/>
      <c r="T33" s="897"/>
      <c r="U33" s="897"/>
      <c r="V33" s="897"/>
      <c r="W33" s="897"/>
      <c r="X33" s="897"/>
      <c r="Y33" s="897"/>
      <c r="Z33" s="897"/>
      <c r="AA33" s="897"/>
      <c r="AB33" s="897"/>
      <c r="AC33" s="897"/>
      <c r="AD33" s="898"/>
    </row>
    <row r="34" spans="1:30" ht="36" customHeight="1">
      <c r="A34" s="847" t="s">
        <v>2</v>
      </c>
      <c r="B34" s="848"/>
      <c r="C34" s="849"/>
      <c r="D34" s="860">
        <f>'例　①収支予算書　事業'!D44</f>
        <v>351900</v>
      </c>
      <c r="E34" s="861"/>
      <c r="F34" s="862"/>
      <c r="G34" s="884">
        <f>支出明細集計_リスト!D6</f>
        <v>321900</v>
      </c>
      <c r="H34" s="885"/>
      <c r="I34" s="886"/>
      <c r="J34" s="897" t="s">
        <v>606</v>
      </c>
      <c r="K34" s="897"/>
      <c r="L34" s="897"/>
      <c r="M34" s="897"/>
      <c r="N34" s="897"/>
      <c r="O34" s="897"/>
      <c r="P34" s="897"/>
      <c r="Q34" s="897"/>
      <c r="R34" s="897"/>
      <c r="S34" s="897"/>
      <c r="T34" s="897"/>
      <c r="U34" s="897"/>
      <c r="V34" s="897"/>
      <c r="W34" s="897"/>
      <c r="X34" s="897"/>
      <c r="Y34" s="897"/>
      <c r="Z34" s="897"/>
      <c r="AA34" s="897"/>
      <c r="AB34" s="897"/>
      <c r="AC34" s="897"/>
      <c r="AD34" s="898"/>
    </row>
    <row r="35" spans="1:30" ht="18" customHeight="1">
      <c r="A35" s="847" t="s">
        <v>1</v>
      </c>
      <c r="B35" s="848"/>
      <c r="C35" s="849"/>
      <c r="D35" s="860">
        <f>'例　①収支予算書　事業'!D50</f>
        <v>2000</v>
      </c>
      <c r="E35" s="861"/>
      <c r="F35" s="862"/>
      <c r="G35" s="884">
        <f>支出明細集計_リスト!D8</f>
        <v>550</v>
      </c>
      <c r="H35" s="885"/>
      <c r="I35" s="886"/>
      <c r="J35" s="897" t="s">
        <v>605</v>
      </c>
      <c r="K35" s="897"/>
      <c r="L35" s="897"/>
      <c r="M35" s="897"/>
      <c r="N35" s="897"/>
      <c r="O35" s="897"/>
      <c r="P35" s="897"/>
      <c r="Q35" s="897"/>
      <c r="R35" s="897"/>
      <c r="S35" s="897"/>
      <c r="T35" s="897"/>
      <c r="U35" s="897"/>
      <c r="V35" s="897"/>
      <c r="W35" s="897"/>
      <c r="X35" s="897"/>
      <c r="Y35" s="897"/>
      <c r="Z35" s="897"/>
      <c r="AA35" s="897"/>
      <c r="AB35" s="897"/>
      <c r="AC35" s="897"/>
      <c r="AD35" s="898"/>
    </row>
    <row r="36" spans="1:30" ht="18" customHeight="1">
      <c r="A36" s="847" t="s">
        <v>61</v>
      </c>
      <c r="B36" s="848"/>
      <c r="C36" s="849"/>
      <c r="D36" s="860">
        <f>'例　①収支予算書　事業'!D51</f>
        <v>24000</v>
      </c>
      <c r="E36" s="861"/>
      <c r="F36" s="862"/>
      <c r="G36" s="884">
        <f>支出明細集計_リスト!D10</f>
        <v>28330</v>
      </c>
      <c r="H36" s="885"/>
      <c r="I36" s="886"/>
      <c r="J36" s="897" t="s">
        <v>597</v>
      </c>
      <c r="K36" s="897"/>
      <c r="L36" s="897"/>
      <c r="M36" s="897"/>
      <c r="N36" s="897"/>
      <c r="O36" s="897"/>
      <c r="P36" s="897"/>
      <c r="Q36" s="897"/>
      <c r="R36" s="897"/>
      <c r="S36" s="897"/>
      <c r="T36" s="897"/>
      <c r="U36" s="897"/>
      <c r="V36" s="897"/>
      <c r="W36" s="897"/>
      <c r="X36" s="897"/>
      <c r="Y36" s="897"/>
      <c r="Z36" s="897"/>
      <c r="AA36" s="897"/>
      <c r="AB36" s="897"/>
      <c r="AC36" s="897"/>
      <c r="AD36" s="898"/>
    </row>
    <row r="37" spans="1:30" ht="18" customHeight="1">
      <c r="A37" s="847" t="s">
        <v>62</v>
      </c>
      <c r="B37" s="848"/>
      <c r="C37" s="849"/>
      <c r="D37" s="860">
        <f>'例　①収支予算書　事業'!D53</f>
        <v>0</v>
      </c>
      <c r="E37" s="861"/>
      <c r="F37" s="862"/>
      <c r="G37" s="884" t="str">
        <f>支出明細集計_リスト!D12</f>
        <v/>
      </c>
      <c r="H37" s="885"/>
      <c r="I37" s="886"/>
      <c r="J37" s="897"/>
      <c r="K37" s="897"/>
      <c r="L37" s="897"/>
      <c r="M37" s="897"/>
      <c r="N37" s="897"/>
      <c r="O37" s="897"/>
      <c r="P37" s="897"/>
      <c r="Q37" s="897"/>
      <c r="R37" s="897"/>
      <c r="S37" s="897"/>
      <c r="T37" s="897"/>
      <c r="U37" s="897"/>
      <c r="V37" s="897"/>
      <c r="W37" s="897"/>
      <c r="X37" s="897"/>
      <c r="Y37" s="897"/>
      <c r="Z37" s="897"/>
      <c r="AA37" s="897"/>
      <c r="AB37" s="897"/>
      <c r="AC37" s="897"/>
      <c r="AD37" s="898"/>
    </row>
    <row r="38" spans="1:30" ht="18" customHeight="1">
      <c r="A38" s="847" t="s">
        <v>63</v>
      </c>
      <c r="B38" s="848"/>
      <c r="C38" s="849"/>
      <c r="D38" s="860">
        <f>'例　①収支予算書　事業'!D54</f>
        <v>200500</v>
      </c>
      <c r="E38" s="861"/>
      <c r="F38" s="862"/>
      <c r="G38" s="884">
        <f>支出明細集計_リスト!D14</f>
        <v>198800</v>
      </c>
      <c r="H38" s="885"/>
      <c r="I38" s="886"/>
      <c r="J38" s="897" t="s">
        <v>600</v>
      </c>
      <c r="K38" s="897"/>
      <c r="L38" s="897"/>
      <c r="M38" s="897"/>
      <c r="N38" s="897"/>
      <c r="O38" s="897"/>
      <c r="P38" s="897"/>
      <c r="Q38" s="897"/>
      <c r="R38" s="897"/>
      <c r="S38" s="897"/>
      <c r="T38" s="897"/>
      <c r="U38" s="897"/>
      <c r="V38" s="897"/>
      <c r="W38" s="897"/>
      <c r="X38" s="897"/>
      <c r="Y38" s="897"/>
      <c r="Z38" s="897"/>
      <c r="AA38" s="897"/>
      <c r="AB38" s="897"/>
      <c r="AC38" s="897"/>
      <c r="AD38" s="898"/>
    </row>
    <row r="39" spans="1:30" ht="18" customHeight="1">
      <c r="A39" s="847" t="s">
        <v>64</v>
      </c>
      <c r="B39" s="848"/>
      <c r="C39" s="849"/>
      <c r="D39" s="860">
        <f>'例　①収支予算書　事業'!D55</f>
        <v>250000</v>
      </c>
      <c r="E39" s="861"/>
      <c r="F39" s="862"/>
      <c r="G39" s="884">
        <f>支出明細集計_リスト!D16</f>
        <v>230280</v>
      </c>
      <c r="H39" s="885"/>
      <c r="I39" s="886"/>
      <c r="J39" s="897" t="s">
        <v>602</v>
      </c>
      <c r="K39" s="897"/>
      <c r="L39" s="897"/>
      <c r="M39" s="897"/>
      <c r="N39" s="897"/>
      <c r="O39" s="897"/>
      <c r="P39" s="897"/>
      <c r="Q39" s="897"/>
      <c r="R39" s="897"/>
      <c r="S39" s="897"/>
      <c r="T39" s="897"/>
      <c r="U39" s="897"/>
      <c r="V39" s="897"/>
      <c r="W39" s="897"/>
      <c r="X39" s="897"/>
      <c r="Y39" s="897"/>
      <c r="Z39" s="897"/>
      <c r="AA39" s="897"/>
      <c r="AB39" s="897"/>
      <c r="AC39" s="897"/>
      <c r="AD39" s="898"/>
    </row>
    <row r="40" spans="1:30" ht="18" customHeight="1">
      <c r="A40" s="847" t="s">
        <v>65</v>
      </c>
      <c r="B40" s="848"/>
      <c r="C40" s="849"/>
      <c r="D40" s="860">
        <f>'例　①収支予算書　事業'!D56</f>
        <v>0</v>
      </c>
      <c r="E40" s="861"/>
      <c r="F40" s="862"/>
      <c r="G40" s="884" t="str">
        <f>支出明細集計_リスト!D18</f>
        <v/>
      </c>
      <c r="H40" s="885"/>
      <c r="I40" s="886"/>
      <c r="J40" s="897"/>
      <c r="K40" s="897"/>
      <c r="L40" s="897"/>
      <c r="M40" s="897"/>
      <c r="N40" s="897"/>
      <c r="O40" s="897"/>
      <c r="P40" s="897"/>
      <c r="Q40" s="897"/>
      <c r="R40" s="897"/>
      <c r="S40" s="897"/>
      <c r="T40" s="897"/>
      <c r="U40" s="897"/>
      <c r="V40" s="897"/>
      <c r="W40" s="897"/>
      <c r="X40" s="897"/>
      <c r="Y40" s="897"/>
      <c r="Z40" s="897"/>
      <c r="AA40" s="897"/>
      <c r="AB40" s="897"/>
      <c r="AC40" s="897"/>
      <c r="AD40" s="898"/>
    </row>
    <row r="41" spans="1:30" ht="36" customHeight="1">
      <c r="A41" s="847" t="s">
        <v>66</v>
      </c>
      <c r="B41" s="848"/>
      <c r="C41" s="849"/>
      <c r="D41" s="860">
        <f>'例　①収支予算書　事業'!D57</f>
        <v>475000</v>
      </c>
      <c r="E41" s="861"/>
      <c r="F41" s="862"/>
      <c r="G41" s="884">
        <f>支出明細集計_リスト!D19</f>
        <v>490000</v>
      </c>
      <c r="H41" s="885"/>
      <c r="I41" s="886"/>
      <c r="J41" s="897" t="s">
        <v>604</v>
      </c>
      <c r="K41" s="897"/>
      <c r="L41" s="897"/>
      <c r="M41" s="897"/>
      <c r="N41" s="897"/>
      <c r="O41" s="897"/>
      <c r="P41" s="897"/>
      <c r="Q41" s="897"/>
      <c r="R41" s="897"/>
      <c r="S41" s="897"/>
      <c r="T41" s="897"/>
      <c r="U41" s="897"/>
      <c r="V41" s="897"/>
      <c r="W41" s="897"/>
      <c r="X41" s="897"/>
      <c r="Y41" s="897"/>
      <c r="Z41" s="897"/>
      <c r="AA41" s="897"/>
      <c r="AB41" s="897"/>
      <c r="AC41" s="897"/>
      <c r="AD41" s="898"/>
    </row>
    <row r="42" spans="1:30" ht="18" customHeight="1">
      <c r="A42" s="847" t="s">
        <v>247</v>
      </c>
      <c r="B42" s="848"/>
      <c r="C42" s="849"/>
      <c r="D42" s="860">
        <f>'例　①収支予算書　事業'!D60</f>
        <v>0</v>
      </c>
      <c r="E42" s="861"/>
      <c r="F42" s="862"/>
      <c r="G42" s="884" t="str">
        <f>支出明細集計_リスト!D21</f>
        <v/>
      </c>
      <c r="H42" s="885"/>
      <c r="I42" s="886"/>
      <c r="J42" s="897"/>
      <c r="K42" s="897"/>
      <c r="L42" s="897"/>
      <c r="M42" s="897"/>
      <c r="N42" s="897"/>
      <c r="O42" s="897"/>
      <c r="P42" s="897"/>
      <c r="Q42" s="897"/>
      <c r="R42" s="897"/>
      <c r="S42" s="897"/>
      <c r="T42" s="897"/>
      <c r="U42" s="897"/>
      <c r="V42" s="897"/>
      <c r="W42" s="897"/>
      <c r="X42" s="897"/>
      <c r="Y42" s="897"/>
      <c r="Z42" s="897"/>
      <c r="AA42" s="897"/>
      <c r="AB42" s="897"/>
      <c r="AC42" s="897"/>
      <c r="AD42" s="898"/>
    </row>
    <row r="43" spans="1:30" ht="18" customHeight="1">
      <c r="A43" s="847" t="s">
        <v>248</v>
      </c>
      <c r="B43" s="848"/>
      <c r="C43" s="849"/>
      <c r="D43" s="860">
        <f>'例　①収支予算書　事業'!D61</f>
        <v>0</v>
      </c>
      <c r="E43" s="861"/>
      <c r="F43" s="862"/>
      <c r="G43" s="884" t="str">
        <f>支出明細集計_リスト!D23</f>
        <v/>
      </c>
      <c r="H43" s="885"/>
      <c r="I43" s="886"/>
      <c r="J43" s="897"/>
      <c r="K43" s="897"/>
      <c r="L43" s="897"/>
      <c r="M43" s="897"/>
      <c r="N43" s="897"/>
      <c r="O43" s="897"/>
      <c r="P43" s="897"/>
      <c r="Q43" s="897"/>
      <c r="R43" s="897"/>
      <c r="S43" s="897"/>
      <c r="T43" s="897"/>
      <c r="U43" s="897"/>
      <c r="V43" s="897"/>
      <c r="W43" s="897"/>
      <c r="X43" s="897"/>
      <c r="Y43" s="897"/>
      <c r="Z43" s="897"/>
      <c r="AA43" s="897"/>
      <c r="AB43" s="897"/>
      <c r="AC43" s="897"/>
      <c r="AD43" s="898"/>
    </row>
    <row r="44" spans="1:30" ht="18" customHeight="1">
      <c r="A44" s="847" t="s">
        <v>249</v>
      </c>
      <c r="B44" s="848"/>
      <c r="C44" s="849"/>
      <c r="D44" s="860">
        <f>'例　①収支予算書　事業'!D62</f>
        <v>220</v>
      </c>
      <c r="E44" s="861"/>
      <c r="F44" s="862"/>
      <c r="G44" s="884">
        <f>支出明細集計_リスト!D24</f>
        <v>1760</v>
      </c>
      <c r="H44" s="885"/>
      <c r="I44" s="886"/>
      <c r="J44" s="897" t="s">
        <v>599</v>
      </c>
      <c r="K44" s="897"/>
      <c r="L44" s="897"/>
      <c r="M44" s="897"/>
      <c r="N44" s="897"/>
      <c r="O44" s="897"/>
      <c r="P44" s="897"/>
      <c r="Q44" s="897"/>
      <c r="R44" s="897"/>
      <c r="S44" s="897"/>
      <c r="T44" s="897"/>
      <c r="U44" s="897"/>
      <c r="V44" s="897"/>
      <c r="W44" s="897"/>
      <c r="X44" s="897"/>
      <c r="Y44" s="897"/>
      <c r="Z44" s="897"/>
      <c r="AA44" s="897"/>
      <c r="AB44" s="897"/>
      <c r="AC44" s="897"/>
      <c r="AD44" s="898"/>
    </row>
    <row r="45" spans="1:30" ht="18" customHeight="1">
      <c r="A45" s="847" t="s">
        <v>250</v>
      </c>
      <c r="B45" s="848"/>
      <c r="C45" s="849"/>
      <c r="D45" s="860">
        <f>'例　①収支予算書　事業'!D63</f>
        <v>16500</v>
      </c>
      <c r="E45" s="861"/>
      <c r="F45" s="862"/>
      <c r="G45" s="884">
        <f>支出明細集計_リスト!D26</f>
        <v>36300</v>
      </c>
      <c r="H45" s="885"/>
      <c r="I45" s="886"/>
      <c r="J45" s="897" t="s">
        <v>618</v>
      </c>
      <c r="K45" s="897"/>
      <c r="L45" s="897"/>
      <c r="M45" s="897"/>
      <c r="N45" s="897"/>
      <c r="O45" s="897"/>
      <c r="P45" s="897"/>
      <c r="Q45" s="897"/>
      <c r="R45" s="897"/>
      <c r="S45" s="897"/>
      <c r="T45" s="897"/>
      <c r="U45" s="897"/>
      <c r="V45" s="897"/>
      <c r="W45" s="897"/>
      <c r="X45" s="897"/>
      <c r="Y45" s="897"/>
      <c r="Z45" s="897"/>
      <c r="AA45" s="897"/>
      <c r="AB45" s="897"/>
      <c r="AC45" s="897"/>
      <c r="AD45" s="898"/>
    </row>
    <row r="46" spans="1:30" ht="18" customHeight="1">
      <c r="A46" s="847" t="s">
        <v>251</v>
      </c>
      <c r="B46" s="848"/>
      <c r="C46" s="849"/>
      <c r="D46" s="860">
        <f>'例　①収支予算書　事業'!D64</f>
        <v>100200</v>
      </c>
      <c r="E46" s="861"/>
      <c r="F46" s="862"/>
      <c r="G46" s="884">
        <f>支出明細集計_リスト!D28</f>
        <v>90658</v>
      </c>
      <c r="H46" s="885"/>
      <c r="I46" s="886"/>
      <c r="J46" s="897" t="s">
        <v>601</v>
      </c>
      <c r="K46" s="897"/>
      <c r="L46" s="897"/>
      <c r="M46" s="897"/>
      <c r="N46" s="897"/>
      <c r="O46" s="897"/>
      <c r="P46" s="897"/>
      <c r="Q46" s="897"/>
      <c r="R46" s="897"/>
      <c r="S46" s="897"/>
      <c r="T46" s="897"/>
      <c r="U46" s="897"/>
      <c r="V46" s="897"/>
      <c r="W46" s="897"/>
      <c r="X46" s="897"/>
      <c r="Y46" s="897"/>
      <c r="Z46" s="897"/>
      <c r="AA46" s="897"/>
      <c r="AB46" s="897"/>
      <c r="AC46" s="897"/>
      <c r="AD46" s="898"/>
    </row>
    <row r="47" spans="1:30" ht="18" customHeight="1" thickBot="1">
      <c r="A47" s="844" t="s">
        <v>252</v>
      </c>
      <c r="B47" s="845"/>
      <c r="C47" s="846"/>
      <c r="D47" s="863">
        <f>'例　①収支予算書　事業'!D68</f>
        <v>5000</v>
      </c>
      <c r="E47" s="864"/>
      <c r="F47" s="865"/>
      <c r="G47" s="884">
        <f>支出明細集計_リスト!D30</f>
        <v>3278</v>
      </c>
      <c r="H47" s="885"/>
      <c r="I47" s="886"/>
      <c r="J47" s="894" t="s">
        <v>603</v>
      </c>
      <c r="K47" s="894"/>
      <c r="L47" s="894"/>
      <c r="M47" s="894"/>
      <c r="N47" s="894"/>
      <c r="O47" s="894"/>
      <c r="P47" s="894"/>
      <c r="Q47" s="894"/>
      <c r="R47" s="894"/>
      <c r="S47" s="894"/>
      <c r="T47" s="894"/>
      <c r="U47" s="894"/>
      <c r="V47" s="894"/>
      <c r="W47" s="894"/>
      <c r="X47" s="894"/>
      <c r="Y47" s="894"/>
      <c r="Z47" s="894"/>
      <c r="AA47" s="894"/>
      <c r="AB47" s="894"/>
      <c r="AC47" s="894"/>
      <c r="AD47" s="895"/>
    </row>
    <row r="48" spans="1:30" ht="18" customHeight="1" thickBot="1">
      <c r="A48" s="842" t="s">
        <v>0</v>
      </c>
      <c r="B48" s="843"/>
      <c r="C48" s="843"/>
      <c r="D48" s="881">
        <f>SUM(D33:D47)</f>
        <v>1584920</v>
      </c>
      <c r="E48" s="882"/>
      <c r="F48" s="883"/>
      <c r="G48" s="850">
        <f>SUM(G33:I47)</f>
        <v>1509577</v>
      </c>
      <c r="H48" s="851"/>
      <c r="I48" s="852"/>
      <c r="J48" s="896"/>
      <c r="K48" s="896"/>
      <c r="L48" s="896"/>
      <c r="M48" s="272"/>
      <c r="N48" s="272"/>
      <c r="O48" s="272"/>
      <c r="P48" s="273"/>
      <c r="Q48" s="273"/>
      <c r="R48" s="273"/>
      <c r="S48" s="273"/>
      <c r="T48" s="273"/>
      <c r="U48" s="273"/>
      <c r="V48" s="273"/>
      <c r="W48" s="273"/>
      <c r="X48" s="273"/>
      <c r="Y48" s="273"/>
      <c r="Z48" s="273"/>
      <c r="AA48" s="274"/>
      <c r="AB48" s="274"/>
      <c r="AC48" s="274"/>
      <c r="AD48" s="274"/>
    </row>
    <row r="49" spans="1:30" ht="18" customHeight="1" thickBot="1">
      <c r="A49" s="266"/>
      <c r="B49" s="267"/>
      <c r="C49" s="267"/>
      <c r="D49" s="268"/>
      <c r="E49" s="268"/>
      <c r="F49" s="268"/>
      <c r="G49" s="266"/>
      <c r="H49" s="266"/>
      <c r="I49" s="266"/>
      <c r="J49" s="268"/>
      <c r="K49" s="268"/>
      <c r="L49" s="268"/>
      <c r="M49" s="269"/>
      <c r="N49" s="269"/>
      <c r="O49" s="269"/>
      <c r="P49" s="262"/>
      <c r="Q49" s="262"/>
      <c r="R49" s="262"/>
      <c r="S49" s="262"/>
      <c r="T49" s="262"/>
      <c r="U49" s="262"/>
      <c r="V49" s="262"/>
      <c r="W49" s="262"/>
      <c r="X49" s="262"/>
      <c r="Y49" s="262"/>
      <c r="Z49" s="262"/>
      <c r="AA49" s="262"/>
      <c r="AB49" s="262"/>
      <c r="AC49" s="262"/>
      <c r="AD49" s="262"/>
    </row>
    <row r="50" spans="1:30" ht="18" customHeight="1" thickBot="1">
      <c r="A50" s="853" t="s">
        <v>369</v>
      </c>
      <c r="B50" s="853"/>
      <c r="C50" s="853"/>
      <c r="D50" s="850">
        <f>D29-D48</f>
        <v>145080</v>
      </c>
      <c r="E50" s="851"/>
      <c r="F50" s="852"/>
      <c r="G50" s="850">
        <f>G29-G48</f>
        <v>245423</v>
      </c>
      <c r="H50" s="851"/>
      <c r="I50" s="852"/>
      <c r="J50" s="268"/>
      <c r="K50" s="268"/>
      <c r="L50" s="268"/>
      <c r="M50" s="269"/>
      <c r="N50" s="269"/>
      <c r="O50" s="269"/>
      <c r="P50" s="262"/>
      <c r="Q50" s="262"/>
      <c r="R50" s="262"/>
      <c r="S50" s="262"/>
      <c r="T50" s="262"/>
      <c r="U50" s="262"/>
      <c r="V50" s="262"/>
      <c r="W50" s="262"/>
      <c r="X50" s="262"/>
      <c r="Y50" s="262"/>
      <c r="Z50" s="262"/>
      <c r="AA50" s="262"/>
      <c r="AB50" s="262"/>
      <c r="AC50" s="262"/>
      <c r="AD50" s="262"/>
    </row>
    <row r="51" spans="1:30" ht="17.7" customHeight="1">
      <c r="A51" s="266"/>
      <c r="B51" s="267"/>
      <c r="C51" s="267"/>
      <c r="D51" s="268"/>
      <c r="E51" s="268"/>
      <c r="F51" s="268"/>
      <c r="G51" s="266"/>
      <c r="H51" s="266"/>
      <c r="I51" s="266"/>
      <c r="J51" s="268"/>
      <c r="K51" s="268"/>
      <c r="L51" s="268"/>
      <c r="M51" s="269"/>
      <c r="N51" s="269"/>
      <c r="O51" s="269"/>
      <c r="P51" s="262"/>
      <c r="Q51" s="262"/>
      <c r="R51" s="262"/>
      <c r="S51" s="262"/>
      <c r="T51" s="262"/>
      <c r="U51" s="262"/>
      <c r="V51" s="262"/>
      <c r="W51" s="262"/>
      <c r="X51" s="262"/>
      <c r="Y51" s="262"/>
      <c r="Z51" s="262"/>
      <c r="AA51" s="262"/>
      <c r="AB51" s="262"/>
      <c r="AC51" s="262"/>
      <c r="AD51" s="262"/>
    </row>
    <row r="52" spans="1:30" ht="17.7" customHeight="1">
      <c r="A52" s="266"/>
      <c r="B52" s="267"/>
      <c r="C52" s="267"/>
      <c r="D52" s="268"/>
      <c r="E52" s="268"/>
      <c r="F52" s="268"/>
      <c r="G52" s="266"/>
      <c r="H52" s="266"/>
      <c r="I52" s="266"/>
      <c r="J52" s="268"/>
      <c r="K52" s="268"/>
      <c r="L52" s="268"/>
      <c r="M52" s="269"/>
      <c r="N52" s="269"/>
      <c r="O52" s="269"/>
      <c r="P52" s="262"/>
      <c r="Q52" s="262"/>
      <c r="R52" s="262"/>
      <c r="S52" s="262"/>
      <c r="T52" s="262"/>
      <c r="U52" s="262"/>
      <c r="V52" s="262"/>
      <c r="W52" s="262"/>
      <c r="X52" s="262"/>
      <c r="Y52" s="262"/>
      <c r="Z52" s="262"/>
      <c r="AA52" s="262"/>
      <c r="AB52" s="262"/>
      <c r="AC52" s="262"/>
      <c r="AD52" s="262"/>
    </row>
    <row r="53" spans="1:30" ht="7.95" customHeight="1"/>
    <row r="54" spans="1:30" ht="14.4" customHeight="1">
      <c r="B54" s="838"/>
      <c r="C54" s="838"/>
      <c r="D54" s="838"/>
      <c r="E54" s="270"/>
      <c r="F54" s="270"/>
      <c r="G54" s="271"/>
      <c r="H54" s="271"/>
      <c r="I54" s="271"/>
    </row>
  </sheetData>
  <sheetProtection algorithmName="SHA-512" hashValue="wNOA8eFfYnePqqvtpsIGetUvrW2LX4+F5qysOJn4hKaB9k0qwGvIaEeB401iR3zMCvOlhd705KEEtOBxw9tPJg==" saltValue="9zOmaxm+HH+LmTCIVzkbrA==" spinCount="100000" sheet="1" objects="1" scenarios="1" selectLockedCells="1" selectUn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6"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V91"/>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49" customWidth="1"/>
    <col min="8" max="8" width="16.44140625" style="149" customWidth="1"/>
    <col min="9" max="10" width="12.21875" style="149"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35" t="s">
        <v>440</v>
      </c>
      <c r="B1" s="255"/>
      <c r="G1" s="8"/>
      <c r="H1" s="8"/>
      <c r="I1" s="8"/>
      <c r="J1" s="8"/>
    </row>
    <row r="2" spans="1:22" ht="17.7" customHeight="1" thickBot="1">
      <c r="B2" s="110"/>
      <c r="G2" s="8"/>
      <c r="H2" s="8"/>
      <c r="I2" s="8"/>
      <c r="J2" s="8"/>
    </row>
    <row r="3" spans="1:22" ht="28.5" customHeight="1" thickBot="1">
      <c r="A3" s="111"/>
      <c r="B3" s="311" t="s">
        <v>20</v>
      </c>
      <c r="D3" s="111"/>
      <c r="E3" s="111"/>
      <c r="F3" s="112"/>
      <c r="G3" s="113"/>
      <c r="H3" s="114"/>
      <c r="I3" s="115"/>
      <c r="J3" s="8"/>
      <c r="K3" s="908" t="s">
        <v>19</v>
      </c>
      <c r="L3" s="909"/>
      <c r="M3" s="116"/>
      <c r="N3" s="116" t="s">
        <v>55</v>
      </c>
      <c r="O3" s="116" t="s">
        <v>33</v>
      </c>
      <c r="P3" s="116" t="s">
        <v>34</v>
      </c>
      <c r="Q3" s="116"/>
      <c r="R3" s="910" t="s">
        <v>18</v>
      </c>
      <c r="S3" s="911"/>
      <c r="T3" s="307" t="s">
        <v>45</v>
      </c>
      <c r="U3" s="164" t="s">
        <v>33</v>
      </c>
      <c r="V3" s="163" t="s">
        <v>48</v>
      </c>
    </row>
    <row r="4" spans="1:22" ht="24" customHeight="1" thickBot="1">
      <c r="B4" s="117" t="s">
        <v>361</v>
      </c>
      <c r="C4" s="118" t="s">
        <v>16</v>
      </c>
      <c r="D4" s="119" t="s">
        <v>22</v>
      </c>
      <c r="E4" s="119" t="s">
        <v>23</v>
      </c>
      <c r="F4" s="118" t="s">
        <v>360</v>
      </c>
      <c r="G4" s="118" t="s">
        <v>359</v>
      </c>
      <c r="H4" s="120" t="s">
        <v>17</v>
      </c>
      <c r="I4" s="121" t="s">
        <v>31</v>
      </c>
      <c r="J4" s="120" t="s">
        <v>47</v>
      </c>
      <c r="K4" s="122" t="s">
        <v>15</v>
      </c>
      <c r="L4" s="123" t="s">
        <v>14</v>
      </c>
      <c r="M4" s="124"/>
      <c r="N4" s="125" t="s">
        <v>412</v>
      </c>
      <c r="O4" s="125" t="s">
        <v>412</v>
      </c>
      <c r="P4" s="125"/>
      <c r="Q4" s="126"/>
      <c r="R4" s="171">
        <v>1</v>
      </c>
      <c r="S4" s="127" t="s">
        <v>412</v>
      </c>
      <c r="T4" s="166">
        <f>SUMIF(B:B,$S4,H:H)</f>
        <v>107721</v>
      </c>
      <c r="U4" s="166">
        <f>SUMIF(B:B,$S4,I:I)</f>
        <v>107721</v>
      </c>
      <c r="V4" s="158">
        <f>SUMIF(B:B,$S4,J:J)</f>
        <v>0</v>
      </c>
    </row>
    <row r="5" spans="1:22" ht="24" customHeight="1">
      <c r="A5" s="128">
        <v>1</v>
      </c>
      <c r="B5" s="46" t="s">
        <v>412</v>
      </c>
      <c r="C5" s="47">
        <v>1</v>
      </c>
      <c r="D5" s="48">
        <v>6</v>
      </c>
      <c r="E5" s="48">
        <v>14</v>
      </c>
      <c r="F5" s="435" t="s">
        <v>511</v>
      </c>
      <c r="G5" s="436" t="s">
        <v>536</v>
      </c>
      <c r="H5" s="13">
        <v>45100</v>
      </c>
      <c r="I5" s="129">
        <f>IF(COUNTIF(対象経費,B5),H5,"")</f>
        <v>45100</v>
      </c>
      <c r="J5" s="129" t="str">
        <f t="shared" ref="J5:J78" si="0">IF(COUNTIF(対象外経費,B5),H5,"")</f>
        <v/>
      </c>
      <c r="K5" s="130"/>
      <c r="L5" s="131"/>
      <c r="M5" s="124"/>
      <c r="N5" s="125" t="s">
        <v>413</v>
      </c>
      <c r="O5" s="125" t="s">
        <v>413</v>
      </c>
      <c r="P5" s="125"/>
      <c r="Q5" s="126"/>
      <c r="R5" s="172"/>
      <c r="S5" s="157"/>
      <c r="T5" s="167"/>
      <c r="U5" s="167"/>
      <c r="V5" s="158"/>
    </row>
    <row r="6" spans="1:22" ht="24" customHeight="1">
      <c r="A6" s="128">
        <v>2</v>
      </c>
      <c r="B6" s="46" t="s">
        <v>412</v>
      </c>
      <c r="C6" s="47">
        <v>2</v>
      </c>
      <c r="D6" s="48">
        <v>6</v>
      </c>
      <c r="E6" s="48">
        <v>14</v>
      </c>
      <c r="F6" s="439" t="s">
        <v>512</v>
      </c>
      <c r="G6" s="440" t="s">
        <v>537</v>
      </c>
      <c r="H6" s="437">
        <v>5500</v>
      </c>
      <c r="I6" s="133">
        <f t="shared" ref="I6:I78" si="1">IF(COUNTIF(対象経費,B6),H6,"")</f>
        <v>5500</v>
      </c>
      <c r="J6" s="133" t="str">
        <f>IF(COUNTIF(対象外経費,B6),H6,"")</f>
        <v/>
      </c>
      <c r="K6" s="134"/>
      <c r="L6" s="135"/>
      <c r="M6" s="124"/>
      <c r="N6" s="125" t="s">
        <v>414</v>
      </c>
      <c r="O6" s="125" t="s">
        <v>414</v>
      </c>
      <c r="P6" s="125"/>
      <c r="Q6" s="126"/>
      <c r="R6" s="171">
        <v>2</v>
      </c>
      <c r="S6" s="132" t="s">
        <v>413</v>
      </c>
      <c r="T6" s="168">
        <f>SUMIF(B:B,$S6,H:H)</f>
        <v>321900</v>
      </c>
      <c r="U6" s="166">
        <f>SUMIF(B:B,$S6,I:I)</f>
        <v>321900</v>
      </c>
      <c r="V6" s="159">
        <f>SUMIF(B:B,$S6,J:J)</f>
        <v>0</v>
      </c>
    </row>
    <row r="7" spans="1:22" ht="24" customHeight="1">
      <c r="A7" s="128">
        <v>3</v>
      </c>
      <c r="B7" s="46" t="s">
        <v>412</v>
      </c>
      <c r="C7" s="47">
        <v>3</v>
      </c>
      <c r="D7" s="48">
        <v>6</v>
      </c>
      <c r="E7" s="48">
        <v>14</v>
      </c>
      <c r="F7" s="439" t="s">
        <v>513</v>
      </c>
      <c r="G7" s="440" t="s">
        <v>538</v>
      </c>
      <c r="H7" s="437">
        <v>3387</v>
      </c>
      <c r="I7" s="133">
        <f t="shared" si="1"/>
        <v>3387</v>
      </c>
      <c r="J7" s="133" t="str">
        <f t="shared" si="0"/>
        <v/>
      </c>
      <c r="K7" s="134"/>
      <c r="L7" s="135"/>
      <c r="M7" s="124"/>
      <c r="N7" s="125" t="s">
        <v>415</v>
      </c>
      <c r="O7" s="125" t="s">
        <v>415</v>
      </c>
      <c r="P7" s="125"/>
      <c r="Q7" s="126"/>
      <c r="R7" s="172"/>
      <c r="S7" s="157"/>
      <c r="T7" s="169"/>
      <c r="U7" s="167"/>
      <c r="V7" s="159"/>
    </row>
    <row r="8" spans="1:22" ht="24" customHeight="1">
      <c r="A8" s="128">
        <v>4</v>
      </c>
      <c r="B8" s="46" t="s">
        <v>422</v>
      </c>
      <c r="C8" s="47">
        <v>4</v>
      </c>
      <c r="D8" s="12">
        <v>6</v>
      </c>
      <c r="E8" s="12">
        <v>22</v>
      </c>
      <c r="F8" s="435" t="s">
        <v>514</v>
      </c>
      <c r="G8" s="439" t="s">
        <v>617</v>
      </c>
      <c r="H8" s="437">
        <v>36300</v>
      </c>
      <c r="I8" s="133">
        <f>IF(COUNTIF(対象経費,B8),H8,"")</f>
        <v>36300</v>
      </c>
      <c r="J8" s="133" t="str">
        <f t="shared" si="0"/>
        <v/>
      </c>
      <c r="K8" s="134"/>
      <c r="L8" s="135"/>
      <c r="M8" s="124"/>
      <c r="N8" s="125" t="s">
        <v>416</v>
      </c>
      <c r="O8" s="125" t="s">
        <v>416</v>
      </c>
      <c r="P8" s="125"/>
      <c r="Q8" s="126"/>
      <c r="R8" s="171">
        <v>3</v>
      </c>
      <c r="S8" s="132" t="s">
        <v>414</v>
      </c>
      <c r="T8" s="168">
        <f>SUMIF(B:B,$S8,H:H)</f>
        <v>550</v>
      </c>
      <c r="U8" s="166">
        <f>SUMIF(B:B,$S8,I:I)</f>
        <v>550</v>
      </c>
      <c r="V8" s="159">
        <f>SUMIF(B:B,$S8,J:J)</f>
        <v>0</v>
      </c>
    </row>
    <row r="9" spans="1:22" ht="24" customHeight="1">
      <c r="A9" s="128">
        <v>5</v>
      </c>
      <c r="B9" s="46" t="s">
        <v>412</v>
      </c>
      <c r="C9" s="47">
        <v>5</v>
      </c>
      <c r="D9" s="12">
        <v>7</v>
      </c>
      <c r="E9" s="12">
        <v>5</v>
      </c>
      <c r="F9" s="435" t="s">
        <v>511</v>
      </c>
      <c r="G9" s="439" t="s">
        <v>539</v>
      </c>
      <c r="H9" s="437">
        <v>45100</v>
      </c>
      <c r="I9" s="133">
        <f t="shared" si="1"/>
        <v>45100</v>
      </c>
      <c r="J9" s="133" t="str">
        <f t="shared" si="0"/>
        <v/>
      </c>
      <c r="K9" s="134"/>
      <c r="L9" s="135"/>
      <c r="M9" s="124"/>
      <c r="N9" s="125" t="s">
        <v>417</v>
      </c>
      <c r="O9" s="125" t="s">
        <v>417</v>
      </c>
      <c r="P9" s="125"/>
      <c r="Q9" s="126"/>
      <c r="R9" s="172"/>
      <c r="S9" s="157"/>
      <c r="T9" s="169"/>
      <c r="U9" s="167"/>
      <c r="V9" s="159"/>
    </row>
    <row r="10" spans="1:22" ht="24" customHeight="1">
      <c r="A10" s="128">
        <v>6</v>
      </c>
      <c r="B10" s="46" t="s">
        <v>412</v>
      </c>
      <c r="C10" s="47">
        <v>6</v>
      </c>
      <c r="D10" s="12">
        <v>7</v>
      </c>
      <c r="E10" s="12">
        <v>5</v>
      </c>
      <c r="F10" s="439" t="s">
        <v>512</v>
      </c>
      <c r="G10" s="440" t="s">
        <v>540</v>
      </c>
      <c r="H10" s="437">
        <v>5500</v>
      </c>
      <c r="I10" s="133">
        <f t="shared" si="1"/>
        <v>5500</v>
      </c>
      <c r="J10" s="133" t="str">
        <f t="shared" si="0"/>
        <v/>
      </c>
      <c r="K10" s="134"/>
      <c r="L10" s="135"/>
      <c r="M10" s="124"/>
      <c r="N10" s="125" t="s">
        <v>418</v>
      </c>
      <c r="O10" s="125" t="s">
        <v>418</v>
      </c>
      <c r="P10" s="125"/>
      <c r="Q10" s="136"/>
      <c r="R10" s="171">
        <v>4</v>
      </c>
      <c r="S10" s="132" t="s">
        <v>415</v>
      </c>
      <c r="T10" s="168">
        <f>SUMIF(B:B,$S10,H:H)</f>
        <v>28330</v>
      </c>
      <c r="U10" s="166">
        <f>SUMIF(B:B,$S10,I:I)</f>
        <v>28330</v>
      </c>
      <c r="V10" s="159">
        <f>SUMIF(B:B,$S10,J:J)</f>
        <v>0</v>
      </c>
    </row>
    <row r="11" spans="1:22" ht="24" customHeight="1">
      <c r="A11" s="128">
        <v>7</v>
      </c>
      <c r="B11" s="46" t="s">
        <v>412</v>
      </c>
      <c r="C11" s="47">
        <v>7</v>
      </c>
      <c r="D11" s="12">
        <v>7</v>
      </c>
      <c r="E11" s="12">
        <v>5</v>
      </c>
      <c r="F11" s="439" t="s">
        <v>515</v>
      </c>
      <c r="G11" s="439" t="s">
        <v>541</v>
      </c>
      <c r="H11" s="437">
        <v>3134</v>
      </c>
      <c r="I11" s="133">
        <f t="shared" si="1"/>
        <v>3134</v>
      </c>
      <c r="J11" s="133" t="str">
        <f t="shared" si="0"/>
        <v/>
      </c>
      <c r="K11" s="134"/>
      <c r="L11" s="135"/>
      <c r="M11" s="124"/>
      <c r="N11" s="125" t="s">
        <v>13</v>
      </c>
      <c r="O11" s="125" t="s">
        <v>13</v>
      </c>
      <c r="P11" s="125"/>
      <c r="Q11" s="136"/>
      <c r="R11" s="172"/>
      <c r="S11" s="157"/>
      <c r="T11" s="169"/>
      <c r="U11" s="167"/>
      <c r="V11" s="159"/>
    </row>
    <row r="12" spans="1:22" ht="24" customHeight="1">
      <c r="A12" s="128">
        <v>8</v>
      </c>
      <c r="B12" s="46" t="s">
        <v>415</v>
      </c>
      <c r="C12" s="47">
        <v>8</v>
      </c>
      <c r="D12" s="12">
        <v>7</v>
      </c>
      <c r="E12" s="12">
        <v>8</v>
      </c>
      <c r="F12" s="439" t="s">
        <v>516</v>
      </c>
      <c r="G12" s="439" t="s">
        <v>497</v>
      </c>
      <c r="H12" s="437">
        <v>28000</v>
      </c>
      <c r="I12" s="133">
        <f t="shared" si="1"/>
        <v>28000</v>
      </c>
      <c r="J12" s="133" t="str">
        <f t="shared" si="0"/>
        <v/>
      </c>
      <c r="K12" s="134"/>
      <c r="L12" s="135"/>
      <c r="M12" s="124"/>
      <c r="N12" s="125" t="s">
        <v>419</v>
      </c>
      <c r="O12" s="125" t="s">
        <v>419</v>
      </c>
      <c r="P12" s="125"/>
      <c r="Q12" s="136"/>
      <c r="R12" s="171">
        <v>5</v>
      </c>
      <c r="S12" s="132" t="s">
        <v>416</v>
      </c>
      <c r="T12" s="168">
        <f>SUMIF(B:B,$S12,H:H)</f>
        <v>0</v>
      </c>
      <c r="U12" s="166">
        <f>SUMIF(B:B,$S12,I:I)</f>
        <v>0</v>
      </c>
      <c r="V12" s="159">
        <f>SUMIF(B:B,$S12,J:J)</f>
        <v>0</v>
      </c>
    </row>
    <row r="13" spans="1:22" ht="24" customHeight="1">
      <c r="A13" s="128">
        <v>9</v>
      </c>
      <c r="B13" s="46" t="s">
        <v>415</v>
      </c>
      <c r="C13" s="47">
        <v>9</v>
      </c>
      <c r="D13" s="12">
        <v>7</v>
      </c>
      <c r="E13" s="12">
        <v>10</v>
      </c>
      <c r="F13" s="439" t="s">
        <v>517</v>
      </c>
      <c r="G13" s="439" t="s">
        <v>518</v>
      </c>
      <c r="H13" s="437">
        <v>330</v>
      </c>
      <c r="I13" s="133">
        <f t="shared" si="1"/>
        <v>330</v>
      </c>
      <c r="J13" s="133" t="str">
        <f t="shared" si="0"/>
        <v/>
      </c>
      <c r="K13" s="134"/>
      <c r="L13" s="135"/>
      <c r="M13" s="124"/>
      <c r="N13" s="125" t="s">
        <v>12</v>
      </c>
      <c r="O13" s="125" t="s">
        <v>12</v>
      </c>
      <c r="P13" s="125"/>
      <c r="Q13" s="136"/>
      <c r="R13" s="171">
        <v>6</v>
      </c>
      <c r="S13" s="132" t="s">
        <v>417</v>
      </c>
      <c r="T13" s="168">
        <f>SUMIF(B:B,$S13,H:H)</f>
        <v>198800</v>
      </c>
      <c r="U13" s="166">
        <f>SUMIF(B:B,$S13,I:I)</f>
        <v>198800</v>
      </c>
      <c r="V13" s="159">
        <f>SUMIF(B:B,$S13,J:J)</f>
        <v>0</v>
      </c>
    </row>
    <row r="14" spans="1:22" ht="24" customHeight="1">
      <c r="A14" s="128">
        <v>10</v>
      </c>
      <c r="B14" s="46" t="s">
        <v>413</v>
      </c>
      <c r="C14" s="47">
        <v>10</v>
      </c>
      <c r="D14" s="12">
        <v>7</v>
      </c>
      <c r="E14" s="12">
        <v>18</v>
      </c>
      <c r="F14" s="439" t="s">
        <v>519</v>
      </c>
      <c r="G14" s="439" t="s">
        <v>543</v>
      </c>
      <c r="H14" s="13">
        <v>15800</v>
      </c>
      <c r="I14" s="133">
        <f t="shared" si="1"/>
        <v>15800</v>
      </c>
      <c r="J14" s="133" t="str">
        <f t="shared" si="0"/>
        <v/>
      </c>
      <c r="K14" s="134"/>
      <c r="L14" s="135"/>
      <c r="M14" s="124"/>
      <c r="N14" s="125" t="s">
        <v>421</v>
      </c>
      <c r="O14" s="125" t="s">
        <v>421</v>
      </c>
      <c r="P14" s="125"/>
      <c r="Q14" s="136"/>
      <c r="R14" s="171">
        <v>7</v>
      </c>
      <c r="S14" s="132" t="s">
        <v>418</v>
      </c>
      <c r="T14" s="168">
        <f>SUMIF(B:B,$S14,H:H)</f>
        <v>230280</v>
      </c>
      <c r="U14" s="166">
        <f>SUMIF(B:B,$S14,I:I)</f>
        <v>230280</v>
      </c>
      <c r="V14" s="159">
        <f>SUMIF(B:B,$S14,J:J)</f>
        <v>0</v>
      </c>
    </row>
    <row r="15" spans="1:22" ht="24" customHeight="1">
      <c r="A15" s="128">
        <v>11</v>
      </c>
      <c r="B15" s="46" t="s">
        <v>419</v>
      </c>
      <c r="C15" s="47">
        <v>11</v>
      </c>
      <c r="D15" s="12">
        <v>7</v>
      </c>
      <c r="E15" s="12">
        <v>18</v>
      </c>
      <c r="F15" s="439" t="s">
        <v>520</v>
      </c>
      <c r="G15" s="439" t="s">
        <v>544</v>
      </c>
      <c r="H15" s="13">
        <v>20000</v>
      </c>
      <c r="I15" s="133">
        <f t="shared" si="1"/>
        <v>20000</v>
      </c>
      <c r="J15" s="133" t="str">
        <f t="shared" si="0"/>
        <v/>
      </c>
      <c r="K15" s="134"/>
      <c r="L15" s="135"/>
      <c r="M15" s="124"/>
      <c r="N15" s="125" t="s">
        <v>422</v>
      </c>
      <c r="O15" s="125" t="s">
        <v>422</v>
      </c>
      <c r="P15" s="125"/>
      <c r="Q15" s="136"/>
      <c r="R15" s="172"/>
      <c r="S15" s="157"/>
      <c r="T15" s="169"/>
      <c r="U15" s="167"/>
      <c r="V15" s="159"/>
    </row>
    <row r="16" spans="1:22" ht="24" customHeight="1">
      <c r="A16" s="128">
        <v>12</v>
      </c>
      <c r="B16" s="46" t="s">
        <v>413</v>
      </c>
      <c r="C16" s="47">
        <v>12</v>
      </c>
      <c r="D16" s="12">
        <v>7</v>
      </c>
      <c r="E16" s="12">
        <v>18</v>
      </c>
      <c r="F16" s="439" t="s">
        <v>519</v>
      </c>
      <c r="G16" s="439" t="s">
        <v>542</v>
      </c>
      <c r="H16" s="13">
        <v>17900</v>
      </c>
      <c r="I16" s="133">
        <f t="shared" si="1"/>
        <v>17900</v>
      </c>
      <c r="J16" s="133" t="str">
        <f t="shared" si="0"/>
        <v/>
      </c>
      <c r="K16" s="134"/>
      <c r="L16" s="135"/>
      <c r="M16" s="124"/>
      <c r="N16" s="125" t="s">
        <v>321</v>
      </c>
      <c r="O16" s="125" t="s">
        <v>321</v>
      </c>
      <c r="P16" s="125"/>
      <c r="Q16" s="136"/>
      <c r="R16" s="171">
        <v>8</v>
      </c>
      <c r="S16" s="132" t="s">
        <v>13</v>
      </c>
      <c r="T16" s="168">
        <f>SUMIF(B:B,$S16,H:H)</f>
        <v>0</v>
      </c>
      <c r="U16" s="166">
        <f>SUMIF(B:B,$S16,I:I)</f>
        <v>0</v>
      </c>
      <c r="V16" s="159">
        <f>SUMIF(B:B,$S16,J:J)</f>
        <v>0</v>
      </c>
    </row>
    <row r="17" spans="1:22" ht="24" customHeight="1">
      <c r="A17" s="128">
        <v>13</v>
      </c>
      <c r="B17" s="46" t="s">
        <v>419</v>
      </c>
      <c r="C17" s="47">
        <v>13</v>
      </c>
      <c r="D17" s="12">
        <v>7</v>
      </c>
      <c r="E17" s="12">
        <v>18</v>
      </c>
      <c r="F17" s="439" t="s">
        <v>552</v>
      </c>
      <c r="G17" s="439" t="s">
        <v>545</v>
      </c>
      <c r="H17" s="13">
        <v>20000</v>
      </c>
      <c r="I17" s="133">
        <f t="shared" si="1"/>
        <v>20000</v>
      </c>
      <c r="J17" s="133" t="str">
        <f t="shared" si="0"/>
        <v/>
      </c>
      <c r="K17" s="134"/>
      <c r="L17" s="135"/>
      <c r="M17" s="124"/>
      <c r="N17" s="125" t="s">
        <v>423</v>
      </c>
      <c r="O17" s="125" t="s">
        <v>423</v>
      </c>
      <c r="Q17" s="136"/>
      <c r="R17" s="171">
        <v>9</v>
      </c>
      <c r="S17" s="132" t="s">
        <v>419</v>
      </c>
      <c r="T17" s="168">
        <f>SUMIF(B:B,$S17,H:H)</f>
        <v>490000</v>
      </c>
      <c r="U17" s="166">
        <f>SUMIF(B:B,$S17,I:I)</f>
        <v>490000</v>
      </c>
      <c r="V17" s="159">
        <f>SUMIF(B:B,$S17,J:J)</f>
        <v>0</v>
      </c>
    </row>
    <row r="18" spans="1:22" ht="24" customHeight="1">
      <c r="A18" s="128">
        <v>14</v>
      </c>
      <c r="B18" s="46" t="s">
        <v>413</v>
      </c>
      <c r="C18" s="47">
        <v>14</v>
      </c>
      <c r="D18" s="12">
        <v>7</v>
      </c>
      <c r="E18" s="12">
        <v>18</v>
      </c>
      <c r="F18" s="439" t="s">
        <v>519</v>
      </c>
      <c r="G18" s="439" t="s">
        <v>546</v>
      </c>
      <c r="H18" s="13">
        <v>4500</v>
      </c>
      <c r="I18" s="133">
        <f t="shared" si="1"/>
        <v>4500</v>
      </c>
      <c r="J18" s="133" t="str">
        <f t="shared" si="0"/>
        <v/>
      </c>
      <c r="K18" s="134"/>
      <c r="L18" s="135"/>
      <c r="M18" s="124"/>
      <c r="N18" s="125"/>
      <c r="P18" s="125"/>
      <c r="Q18" s="136"/>
      <c r="R18" s="171">
        <v>10</v>
      </c>
      <c r="S18" s="132" t="s">
        <v>420</v>
      </c>
      <c r="T18" s="168">
        <f>SUMIF(B:B,$S18,H:H)</f>
        <v>0</v>
      </c>
      <c r="U18" s="167">
        <f>SUMIF(B:B,$S18,I:I)</f>
        <v>0</v>
      </c>
      <c r="V18" s="159">
        <f>SUMIF(B:B,$S18,J:J)</f>
        <v>0</v>
      </c>
    </row>
    <row r="19" spans="1:22" ht="24" customHeight="1">
      <c r="A19" s="128">
        <v>15</v>
      </c>
      <c r="B19" s="46" t="s">
        <v>419</v>
      </c>
      <c r="C19" s="47">
        <v>15</v>
      </c>
      <c r="D19" s="12">
        <v>7</v>
      </c>
      <c r="E19" s="12">
        <v>18</v>
      </c>
      <c r="F19" s="439" t="s">
        <v>551</v>
      </c>
      <c r="G19" s="439" t="s">
        <v>547</v>
      </c>
      <c r="H19" s="13">
        <v>5000</v>
      </c>
      <c r="I19" s="133">
        <f t="shared" si="1"/>
        <v>5000</v>
      </c>
      <c r="J19" s="133" t="str">
        <f t="shared" si="0"/>
        <v/>
      </c>
      <c r="K19" s="134"/>
      <c r="L19" s="135"/>
      <c r="M19" s="124"/>
      <c r="O19" s="125"/>
      <c r="P19" s="125"/>
      <c r="Q19" s="136"/>
      <c r="R19" s="171">
        <v>11</v>
      </c>
      <c r="S19" s="132" t="s">
        <v>12</v>
      </c>
      <c r="T19" s="168">
        <f>SUMIF(B:B,$S19,H:H)</f>
        <v>0</v>
      </c>
      <c r="U19" s="166">
        <f>SUMIF(B:B,$S19,I:I)</f>
        <v>0</v>
      </c>
      <c r="V19" s="159">
        <f>SUMIF(B:B,$S19,J:J)</f>
        <v>0</v>
      </c>
    </row>
    <row r="20" spans="1:22" ht="24" customHeight="1">
      <c r="A20" s="128">
        <v>16</v>
      </c>
      <c r="B20" s="46" t="s">
        <v>413</v>
      </c>
      <c r="C20" s="47">
        <v>16</v>
      </c>
      <c r="D20" s="12">
        <v>7</v>
      </c>
      <c r="E20" s="12">
        <v>18</v>
      </c>
      <c r="F20" s="439" t="s">
        <v>519</v>
      </c>
      <c r="G20" s="439" t="s">
        <v>548</v>
      </c>
      <c r="H20" s="13">
        <v>5000</v>
      </c>
      <c r="I20" s="133">
        <f t="shared" si="1"/>
        <v>5000</v>
      </c>
      <c r="J20" s="133" t="str">
        <f t="shared" si="0"/>
        <v/>
      </c>
      <c r="K20" s="134"/>
      <c r="L20" s="135"/>
      <c r="M20" s="124"/>
      <c r="O20" s="125"/>
      <c r="P20" s="125"/>
      <c r="Q20" s="136"/>
      <c r="R20" s="171">
        <v>12</v>
      </c>
      <c r="S20" s="132" t="s">
        <v>421</v>
      </c>
      <c r="T20" s="168">
        <f>SUMIF(B:B,$S20,H:H)</f>
        <v>1760</v>
      </c>
      <c r="U20" s="166">
        <f>SUMIF(B:B,$S20,I:I)</f>
        <v>1760</v>
      </c>
      <c r="V20" s="159">
        <f>SUMIF(B:B,$S20,J:J)</f>
        <v>0</v>
      </c>
    </row>
    <row r="21" spans="1:22" ht="24" customHeight="1">
      <c r="A21" s="128">
        <v>17</v>
      </c>
      <c r="B21" s="46" t="s">
        <v>419</v>
      </c>
      <c r="C21" s="47">
        <v>17</v>
      </c>
      <c r="D21" s="12">
        <v>7</v>
      </c>
      <c r="E21" s="12">
        <v>18</v>
      </c>
      <c r="F21" s="439" t="s">
        <v>550</v>
      </c>
      <c r="G21" s="439" t="s">
        <v>549</v>
      </c>
      <c r="H21" s="13">
        <v>5000</v>
      </c>
      <c r="I21" s="133">
        <f t="shared" si="1"/>
        <v>5000</v>
      </c>
      <c r="J21" s="133" t="str">
        <f t="shared" si="0"/>
        <v/>
      </c>
      <c r="K21" s="134"/>
      <c r="L21" s="135"/>
      <c r="M21" s="124"/>
      <c r="N21" s="125"/>
      <c r="Q21" s="126"/>
      <c r="R21" s="172"/>
      <c r="S21" s="157"/>
      <c r="T21" s="169"/>
      <c r="U21" s="167"/>
      <c r="V21" s="159"/>
    </row>
    <row r="22" spans="1:22" ht="24" customHeight="1">
      <c r="A22" s="128">
        <v>18</v>
      </c>
      <c r="B22" s="46" t="s">
        <v>413</v>
      </c>
      <c r="C22" s="47">
        <v>18</v>
      </c>
      <c r="D22" s="12">
        <v>7</v>
      </c>
      <c r="E22" s="12">
        <v>19</v>
      </c>
      <c r="F22" s="439" t="s">
        <v>519</v>
      </c>
      <c r="G22" s="439" t="s">
        <v>559</v>
      </c>
      <c r="H22" s="13">
        <v>20600</v>
      </c>
      <c r="I22" s="133">
        <f t="shared" si="1"/>
        <v>20600</v>
      </c>
      <c r="J22" s="133" t="str">
        <f t="shared" si="0"/>
        <v/>
      </c>
      <c r="K22" s="134"/>
      <c r="L22" s="135"/>
      <c r="M22" s="124"/>
      <c r="O22" s="125"/>
      <c r="Q22" s="126"/>
      <c r="R22" s="171">
        <v>13</v>
      </c>
      <c r="S22" s="132" t="s">
        <v>422</v>
      </c>
      <c r="T22" s="168">
        <f>SUMIF(B:B,$S22,H:H)</f>
        <v>36300</v>
      </c>
      <c r="U22" s="166">
        <f>SUMIF(B:B,$S22,I:I)</f>
        <v>36300</v>
      </c>
      <c r="V22" s="159">
        <f>SUMIF(B:B,$S22,J:J)</f>
        <v>0</v>
      </c>
    </row>
    <row r="23" spans="1:22" ht="24" customHeight="1">
      <c r="A23" s="128">
        <v>19</v>
      </c>
      <c r="B23" s="46" t="s">
        <v>321</v>
      </c>
      <c r="C23" s="47">
        <v>19</v>
      </c>
      <c r="D23" s="12">
        <v>7</v>
      </c>
      <c r="E23" s="12">
        <v>19</v>
      </c>
      <c r="F23" s="439" t="s">
        <v>521</v>
      </c>
      <c r="G23" s="439" t="s">
        <v>607</v>
      </c>
      <c r="H23" s="13">
        <v>3390</v>
      </c>
      <c r="I23" s="133">
        <f t="shared" si="1"/>
        <v>3390</v>
      </c>
      <c r="J23" s="133" t="str">
        <f t="shared" si="0"/>
        <v/>
      </c>
      <c r="K23" s="134"/>
      <c r="L23" s="135"/>
      <c r="M23" s="124"/>
      <c r="N23" s="125"/>
      <c r="O23" s="125"/>
      <c r="Q23" s="126"/>
      <c r="R23" s="172"/>
      <c r="S23" s="157"/>
      <c r="T23" s="169"/>
      <c r="U23" s="167"/>
      <c r="V23" s="159"/>
    </row>
    <row r="24" spans="1:22" ht="24" customHeight="1">
      <c r="A24" s="128">
        <v>20</v>
      </c>
      <c r="B24" s="46" t="s">
        <v>419</v>
      </c>
      <c r="C24" s="47">
        <v>20</v>
      </c>
      <c r="D24" s="12">
        <v>7</v>
      </c>
      <c r="E24" s="12">
        <v>19</v>
      </c>
      <c r="F24" s="439" t="s">
        <v>522</v>
      </c>
      <c r="G24" s="439" t="s">
        <v>560</v>
      </c>
      <c r="H24" s="13">
        <v>48000</v>
      </c>
      <c r="I24" s="133">
        <f t="shared" si="1"/>
        <v>48000</v>
      </c>
      <c r="J24" s="133" t="str">
        <f t="shared" si="0"/>
        <v/>
      </c>
      <c r="K24" s="134"/>
      <c r="L24" s="135"/>
      <c r="M24" s="124"/>
      <c r="O24" s="125"/>
      <c r="Q24" s="126"/>
      <c r="R24" s="171">
        <v>14</v>
      </c>
      <c r="S24" s="132" t="s">
        <v>321</v>
      </c>
      <c r="T24" s="168">
        <f>SUMIF(B:B,$S24,H:H)</f>
        <v>90658</v>
      </c>
      <c r="U24" s="166">
        <f>SUMIF(B:B,$S24,I:I)</f>
        <v>90658</v>
      </c>
      <c r="V24" s="159">
        <f>SUMIF(B:B,$S24,J:J)</f>
        <v>0</v>
      </c>
    </row>
    <row r="25" spans="1:22" ht="24" customHeight="1">
      <c r="A25" s="128">
        <v>21</v>
      </c>
      <c r="B25" s="46" t="s">
        <v>413</v>
      </c>
      <c r="C25" s="47">
        <v>21</v>
      </c>
      <c r="D25" s="12">
        <v>7</v>
      </c>
      <c r="E25" s="12">
        <v>19</v>
      </c>
      <c r="F25" s="439" t="s">
        <v>523</v>
      </c>
      <c r="G25" s="439" t="s">
        <v>561</v>
      </c>
      <c r="H25" s="13">
        <v>5000</v>
      </c>
      <c r="I25" s="133">
        <f t="shared" si="1"/>
        <v>5000</v>
      </c>
      <c r="J25" s="133" t="str">
        <f t="shared" si="0"/>
        <v/>
      </c>
      <c r="K25" s="134"/>
      <c r="L25" s="135"/>
      <c r="M25" s="124"/>
      <c r="N25" s="125"/>
      <c r="O25" s="125"/>
      <c r="P25" s="125"/>
      <c r="Q25" s="124"/>
      <c r="R25" s="172"/>
      <c r="S25" s="157"/>
      <c r="T25" s="169"/>
      <c r="U25" s="167"/>
      <c r="V25" s="159"/>
    </row>
    <row r="26" spans="1:22" ht="24" customHeight="1">
      <c r="A26" s="128">
        <v>22</v>
      </c>
      <c r="B26" s="46" t="s">
        <v>321</v>
      </c>
      <c r="C26" s="47">
        <v>22</v>
      </c>
      <c r="D26" s="12">
        <v>7</v>
      </c>
      <c r="E26" s="12">
        <v>19</v>
      </c>
      <c r="F26" s="439" t="s">
        <v>523</v>
      </c>
      <c r="G26" s="439" t="s">
        <v>562</v>
      </c>
      <c r="H26" s="13">
        <v>8000</v>
      </c>
      <c r="I26" s="133">
        <f t="shared" si="1"/>
        <v>8000</v>
      </c>
      <c r="J26" s="133" t="str">
        <f t="shared" si="0"/>
        <v/>
      </c>
      <c r="K26" s="134"/>
      <c r="L26" s="135"/>
      <c r="M26" s="124"/>
      <c r="O26" s="125"/>
      <c r="Q26" s="124"/>
      <c r="R26" s="171">
        <v>15</v>
      </c>
      <c r="S26" s="132" t="s">
        <v>423</v>
      </c>
      <c r="T26" s="168">
        <f>SUMIF(B:B,$S26,H:H)</f>
        <v>3278</v>
      </c>
      <c r="U26" s="166">
        <f>SUMIF(B:B,$S26,I:I)</f>
        <v>3278</v>
      </c>
      <c r="V26" s="159">
        <f>SUMIF(B:B,$S26,J:J)</f>
        <v>0</v>
      </c>
    </row>
    <row r="27" spans="1:22" ht="24" customHeight="1" thickBot="1">
      <c r="A27" s="128">
        <v>23</v>
      </c>
      <c r="B27" s="46" t="s">
        <v>419</v>
      </c>
      <c r="C27" s="47">
        <v>23</v>
      </c>
      <c r="D27" s="12">
        <v>7</v>
      </c>
      <c r="E27" s="12">
        <v>19</v>
      </c>
      <c r="F27" s="439" t="s">
        <v>524</v>
      </c>
      <c r="G27" s="439" t="s">
        <v>563</v>
      </c>
      <c r="H27" s="13">
        <v>6000</v>
      </c>
      <c r="I27" s="133">
        <f t="shared" si="1"/>
        <v>6000</v>
      </c>
      <c r="J27" s="133" t="str">
        <f t="shared" si="0"/>
        <v/>
      </c>
      <c r="K27" s="134"/>
      <c r="L27" s="135"/>
      <c r="M27" s="124"/>
      <c r="N27" s="125"/>
      <c r="O27" s="125"/>
      <c r="P27" s="125"/>
      <c r="Q27" s="124"/>
      <c r="R27" s="173"/>
      <c r="S27" s="165" t="s">
        <v>11</v>
      </c>
      <c r="T27" s="170">
        <f>SUM(T4:T26)</f>
        <v>1509577</v>
      </c>
      <c r="U27" s="170">
        <f>SUM(U4:U26)</f>
        <v>1509577</v>
      </c>
      <c r="V27" s="160">
        <f>SUM(V4:V26)</f>
        <v>0</v>
      </c>
    </row>
    <row r="28" spans="1:22" ht="24" customHeight="1">
      <c r="A28" s="128">
        <v>24</v>
      </c>
      <c r="B28" s="46" t="s">
        <v>413</v>
      </c>
      <c r="C28" s="47">
        <v>24</v>
      </c>
      <c r="D28" s="12">
        <v>7</v>
      </c>
      <c r="E28" s="12">
        <v>19</v>
      </c>
      <c r="F28" s="439" t="s">
        <v>524</v>
      </c>
      <c r="G28" s="439" t="s">
        <v>593</v>
      </c>
      <c r="H28" s="437">
        <v>500</v>
      </c>
      <c r="I28" s="133">
        <f t="shared" si="1"/>
        <v>500</v>
      </c>
      <c r="J28" s="133" t="str">
        <f t="shared" si="0"/>
        <v/>
      </c>
      <c r="K28" s="137"/>
      <c r="L28" s="135"/>
      <c r="M28" s="124"/>
      <c r="N28" s="125"/>
      <c r="O28" s="125"/>
      <c r="P28" s="125"/>
      <c r="Q28" s="124"/>
      <c r="R28" s="124"/>
      <c r="S28" s="124"/>
      <c r="T28" s="124"/>
      <c r="U28" s="124"/>
      <c r="V28" s="124"/>
    </row>
    <row r="29" spans="1:22" ht="24" customHeight="1">
      <c r="A29" s="128">
        <v>25</v>
      </c>
      <c r="B29" s="46" t="s">
        <v>418</v>
      </c>
      <c r="C29" s="47">
        <v>25</v>
      </c>
      <c r="D29" s="12">
        <v>7</v>
      </c>
      <c r="E29" s="12">
        <v>19</v>
      </c>
      <c r="F29" s="439" t="s">
        <v>557</v>
      </c>
      <c r="G29" s="439" t="s">
        <v>558</v>
      </c>
      <c r="H29" s="437">
        <v>97800</v>
      </c>
      <c r="I29" s="133">
        <f t="shared" si="1"/>
        <v>97800</v>
      </c>
      <c r="J29" s="133" t="str">
        <f t="shared" si="0"/>
        <v/>
      </c>
      <c r="K29" s="137"/>
      <c r="L29" s="135"/>
      <c r="M29" s="124"/>
      <c r="N29" s="125"/>
      <c r="O29" s="125"/>
      <c r="P29" s="125"/>
      <c r="Q29" s="124"/>
      <c r="R29" s="124"/>
      <c r="S29" s="124"/>
      <c r="T29" s="124"/>
      <c r="U29" s="124"/>
      <c r="V29" s="124"/>
    </row>
    <row r="30" spans="1:22" ht="24" customHeight="1">
      <c r="A30" s="128">
        <v>26</v>
      </c>
      <c r="B30" s="46" t="s">
        <v>321</v>
      </c>
      <c r="C30" s="47">
        <v>26</v>
      </c>
      <c r="D30" s="12">
        <v>7</v>
      </c>
      <c r="E30" s="12">
        <v>19</v>
      </c>
      <c r="F30" s="439" t="s">
        <v>526</v>
      </c>
      <c r="G30" s="439" t="s">
        <v>527</v>
      </c>
      <c r="H30" s="437">
        <v>285</v>
      </c>
      <c r="I30" s="133">
        <f t="shared" si="1"/>
        <v>285</v>
      </c>
      <c r="J30" s="133" t="str">
        <f t="shared" si="0"/>
        <v/>
      </c>
      <c r="K30" s="137"/>
      <c r="L30" s="135"/>
      <c r="M30" s="124"/>
      <c r="N30" s="125"/>
      <c r="O30" s="125"/>
      <c r="P30" s="125"/>
      <c r="Q30" s="124"/>
      <c r="R30" s="124"/>
      <c r="S30" s="124"/>
      <c r="T30" s="124"/>
      <c r="U30" s="124"/>
      <c r="V30" s="124"/>
    </row>
    <row r="31" spans="1:22" ht="24" customHeight="1">
      <c r="A31" s="128">
        <v>27</v>
      </c>
      <c r="B31" s="46" t="s">
        <v>423</v>
      </c>
      <c r="C31" s="47">
        <v>27</v>
      </c>
      <c r="D31" s="12">
        <v>7</v>
      </c>
      <c r="E31" s="12">
        <v>19</v>
      </c>
      <c r="F31" s="439" t="s">
        <v>526</v>
      </c>
      <c r="G31" s="439" t="s">
        <v>529</v>
      </c>
      <c r="H31" s="437">
        <v>3278</v>
      </c>
      <c r="I31" s="133">
        <f t="shared" si="1"/>
        <v>3278</v>
      </c>
      <c r="J31" s="133" t="str">
        <f t="shared" si="0"/>
        <v/>
      </c>
      <c r="K31" s="137"/>
      <c r="L31" s="135"/>
      <c r="M31" s="124"/>
      <c r="N31" s="125"/>
      <c r="O31" s="125"/>
      <c r="P31" s="125"/>
      <c r="Q31" s="124"/>
      <c r="R31" s="124"/>
      <c r="S31" s="124"/>
      <c r="T31" s="124"/>
      <c r="U31" s="124"/>
      <c r="V31" s="124"/>
    </row>
    <row r="32" spans="1:22" ht="24" customHeight="1">
      <c r="A32" s="128">
        <v>28</v>
      </c>
      <c r="B32" s="46" t="s">
        <v>413</v>
      </c>
      <c r="C32" s="47">
        <v>28</v>
      </c>
      <c r="D32" s="12">
        <v>7</v>
      </c>
      <c r="E32" s="12">
        <v>19</v>
      </c>
      <c r="F32" s="439" t="s">
        <v>519</v>
      </c>
      <c r="G32" s="439" t="s">
        <v>553</v>
      </c>
      <c r="H32" s="437">
        <v>21600</v>
      </c>
      <c r="I32" s="133">
        <f t="shared" si="1"/>
        <v>21600</v>
      </c>
      <c r="J32" s="133" t="str">
        <f t="shared" si="0"/>
        <v/>
      </c>
      <c r="K32" s="137"/>
      <c r="L32" s="135"/>
      <c r="M32" s="124"/>
      <c r="N32" s="125"/>
      <c r="O32" s="125"/>
      <c r="P32" s="125"/>
      <c r="Q32" s="124"/>
      <c r="R32" s="124"/>
      <c r="S32" s="124"/>
      <c r="T32" s="124"/>
      <c r="U32" s="124"/>
      <c r="V32" s="124"/>
    </row>
    <row r="33" spans="1:22" ht="24" customHeight="1">
      <c r="A33" s="128">
        <v>29</v>
      </c>
      <c r="B33" s="46" t="s">
        <v>321</v>
      </c>
      <c r="C33" s="47">
        <v>29</v>
      </c>
      <c r="D33" s="12">
        <v>7</v>
      </c>
      <c r="E33" s="12">
        <v>19</v>
      </c>
      <c r="F33" s="439" t="s">
        <v>521</v>
      </c>
      <c r="G33" s="439" t="s">
        <v>608</v>
      </c>
      <c r="H33" s="437">
        <v>3390</v>
      </c>
      <c r="I33" s="133">
        <f t="shared" si="1"/>
        <v>3390</v>
      </c>
      <c r="J33" s="133" t="str">
        <f t="shared" si="0"/>
        <v/>
      </c>
      <c r="K33" s="137"/>
      <c r="L33" s="135"/>
      <c r="M33" s="124"/>
      <c r="N33" s="125"/>
      <c r="O33" s="125"/>
      <c r="P33" s="125"/>
      <c r="Q33" s="124"/>
      <c r="R33" s="124"/>
      <c r="S33" s="124"/>
      <c r="T33" s="124"/>
      <c r="U33" s="124"/>
      <c r="V33" s="124"/>
    </row>
    <row r="34" spans="1:22" ht="24" customHeight="1">
      <c r="A34" s="128">
        <v>30</v>
      </c>
      <c r="B34" s="46" t="s">
        <v>419</v>
      </c>
      <c r="C34" s="47">
        <v>30</v>
      </c>
      <c r="D34" s="12">
        <v>7</v>
      </c>
      <c r="E34" s="12">
        <v>19</v>
      </c>
      <c r="F34" s="439" t="s">
        <v>522</v>
      </c>
      <c r="G34" s="439" t="s">
        <v>554</v>
      </c>
      <c r="H34" s="437">
        <v>48000</v>
      </c>
      <c r="I34" s="133">
        <f t="shared" si="1"/>
        <v>48000</v>
      </c>
      <c r="J34" s="133" t="str">
        <f t="shared" si="0"/>
        <v/>
      </c>
      <c r="K34" s="137"/>
      <c r="L34" s="135"/>
      <c r="M34" s="124"/>
      <c r="N34" s="125"/>
      <c r="O34" s="125"/>
      <c r="P34" s="125"/>
      <c r="Q34" s="124"/>
      <c r="R34" s="124"/>
      <c r="S34" s="124"/>
      <c r="T34" s="124"/>
      <c r="U34" s="124"/>
      <c r="V34" s="124"/>
    </row>
    <row r="35" spans="1:22" ht="24" customHeight="1">
      <c r="A35" s="128">
        <v>31</v>
      </c>
      <c r="B35" s="46" t="s">
        <v>413</v>
      </c>
      <c r="C35" s="47">
        <v>31</v>
      </c>
      <c r="D35" s="12">
        <v>7</v>
      </c>
      <c r="E35" s="12">
        <v>19</v>
      </c>
      <c r="F35" s="439" t="s">
        <v>523</v>
      </c>
      <c r="G35" s="439" t="s">
        <v>555</v>
      </c>
      <c r="H35" s="437">
        <v>3200</v>
      </c>
      <c r="I35" s="133">
        <f t="shared" si="1"/>
        <v>3200</v>
      </c>
      <c r="J35" s="133" t="str">
        <f t="shared" si="0"/>
        <v/>
      </c>
      <c r="K35" s="137"/>
      <c r="L35" s="135"/>
      <c r="M35" s="124"/>
      <c r="N35" s="125"/>
      <c r="O35" s="125"/>
      <c r="P35" s="125"/>
      <c r="Q35" s="124"/>
      <c r="R35" s="124"/>
      <c r="S35" s="124"/>
      <c r="T35" s="124"/>
      <c r="U35" s="124"/>
      <c r="V35" s="124"/>
    </row>
    <row r="36" spans="1:22" ht="24" customHeight="1">
      <c r="A36" s="128">
        <v>32</v>
      </c>
      <c r="B36" s="46" t="s">
        <v>321</v>
      </c>
      <c r="C36" s="47">
        <v>32</v>
      </c>
      <c r="D36" s="12">
        <v>7</v>
      </c>
      <c r="E36" s="12">
        <v>19</v>
      </c>
      <c r="F36" s="439" t="s">
        <v>523</v>
      </c>
      <c r="G36" s="439" t="s">
        <v>556</v>
      </c>
      <c r="H36" s="437">
        <v>8000</v>
      </c>
      <c r="I36" s="133">
        <f t="shared" si="1"/>
        <v>8000</v>
      </c>
      <c r="J36" s="133" t="str">
        <f t="shared" si="0"/>
        <v/>
      </c>
      <c r="K36" s="137"/>
      <c r="L36" s="135"/>
      <c r="M36" s="124"/>
      <c r="N36" s="125"/>
      <c r="O36" s="125"/>
      <c r="P36" s="125"/>
      <c r="Q36" s="124"/>
      <c r="R36" s="124"/>
      <c r="S36" s="124"/>
      <c r="T36" s="124"/>
      <c r="U36" s="124"/>
      <c r="V36" s="124"/>
    </row>
    <row r="37" spans="1:22" ht="24" customHeight="1">
      <c r="A37" s="128">
        <v>33</v>
      </c>
      <c r="B37" s="46" t="s">
        <v>418</v>
      </c>
      <c r="C37" s="47">
        <v>33</v>
      </c>
      <c r="D37" s="12">
        <v>7</v>
      </c>
      <c r="E37" s="12">
        <v>19</v>
      </c>
      <c r="F37" s="439" t="s">
        <v>564</v>
      </c>
      <c r="G37" s="439" t="s">
        <v>595</v>
      </c>
      <c r="H37" s="437">
        <v>132480</v>
      </c>
      <c r="I37" s="133">
        <f t="shared" si="1"/>
        <v>132480</v>
      </c>
      <c r="J37" s="133" t="str">
        <f t="shared" si="0"/>
        <v/>
      </c>
      <c r="K37" s="137"/>
      <c r="L37" s="135"/>
      <c r="M37" s="124"/>
      <c r="N37" s="125"/>
      <c r="O37" s="125"/>
      <c r="P37" s="125"/>
      <c r="Q37" s="124"/>
      <c r="R37" s="124"/>
      <c r="S37" s="124"/>
      <c r="T37" s="124"/>
      <c r="U37" s="124"/>
      <c r="V37" s="124"/>
    </row>
    <row r="38" spans="1:22" ht="24" customHeight="1">
      <c r="A38" s="128">
        <v>34</v>
      </c>
      <c r="B38" s="46" t="s">
        <v>413</v>
      </c>
      <c r="C38" s="47">
        <v>34</v>
      </c>
      <c r="D38" s="12">
        <v>7</v>
      </c>
      <c r="E38" s="12">
        <v>19</v>
      </c>
      <c r="F38" s="439" t="s">
        <v>519</v>
      </c>
      <c r="G38" s="439" t="s">
        <v>565</v>
      </c>
      <c r="H38" s="437">
        <v>6500</v>
      </c>
      <c r="I38" s="133">
        <f t="shared" si="1"/>
        <v>6500</v>
      </c>
      <c r="J38" s="133" t="str">
        <f t="shared" si="0"/>
        <v/>
      </c>
      <c r="K38" s="137"/>
      <c r="L38" s="135"/>
      <c r="M38" s="124"/>
      <c r="N38" s="125"/>
      <c r="O38" s="125"/>
      <c r="P38" s="125"/>
      <c r="Q38" s="124"/>
      <c r="R38" s="124"/>
      <c r="S38" s="124"/>
      <c r="T38" s="124"/>
      <c r="U38" s="124"/>
      <c r="V38" s="124"/>
    </row>
    <row r="39" spans="1:22" ht="24" customHeight="1">
      <c r="A39" s="128">
        <v>35</v>
      </c>
      <c r="B39" s="46" t="s">
        <v>321</v>
      </c>
      <c r="C39" s="47">
        <v>35</v>
      </c>
      <c r="D39" s="12">
        <v>7</v>
      </c>
      <c r="E39" s="12">
        <v>19</v>
      </c>
      <c r="F39" s="439" t="s">
        <v>521</v>
      </c>
      <c r="G39" s="439" t="s">
        <v>609</v>
      </c>
      <c r="H39" s="437">
        <v>2034</v>
      </c>
      <c r="I39" s="133">
        <f t="shared" si="1"/>
        <v>2034</v>
      </c>
      <c r="J39" s="133" t="str">
        <f t="shared" si="0"/>
        <v/>
      </c>
      <c r="K39" s="137"/>
      <c r="L39" s="135"/>
      <c r="M39" s="124"/>
      <c r="N39" s="125"/>
      <c r="O39" s="125"/>
      <c r="P39" s="125"/>
      <c r="Q39" s="124"/>
      <c r="R39" s="124"/>
      <c r="S39" s="124"/>
      <c r="T39" s="124"/>
      <c r="U39" s="124"/>
      <c r="V39" s="124"/>
    </row>
    <row r="40" spans="1:22" ht="24" customHeight="1">
      <c r="A40" s="128">
        <v>36</v>
      </c>
      <c r="B40" s="46" t="s">
        <v>419</v>
      </c>
      <c r="C40" s="47">
        <v>36</v>
      </c>
      <c r="D40" s="12">
        <v>7</v>
      </c>
      <c r="E40" s="12">
        <v>19</v>
      </c>
      <c r="F40" s="439" t="s">
        <v>522</v>
      </c>
      <c r="G40" s="439" t="s">
        <v>566</v>
      </c>
      <c r="H40" s="437">
        <v>24000</v>
      </c>
      <c r="I40" s="133">
        <f t="shared" si="1"/>
        <v>24000</v>
      </c>
      <c r="J40" s="133" t="str">
        <f t="shared" si="0"/>
        <v/>
      </c>
      <c r="K40" s="137"/>
      <c r="L40" s="135"/>
      <c r="M40" s="124"/>
      <c r="N40" s="125"/>
      <c r="O40" s="125"/>
      <c r="P40" s="125"/>
      <c r="Q40" s="124"/>
      <c r="R40" s="124"/>
      <c r="S40" s="124"/>
      <c r="T40" s="124"/>
      <c r="U40" s="124"/>
      <c r="V40" s="124"/>
    </row>
    <row r="41" spans="1:22" ht="24" customHeight="1">
      <c r="A41" s="128">
        <v>37</v>
      </c>
      <c r="B41" s="46" t="s">
        <v>413</v>
      </c>
      <c r="C41" s="47">
        <v>37</v>
      </c>
      <c r="D41" s="12">
        <v>7</v>
      </c>
      <c r="E41" s="12">
        <v>19</v>
      </c>
      <c r="F41" s="439" t="s">
        <v>523</v>
      </c>
      <c r="G41" s="439" t="s">
        <v>567</v>
      </c>
      <c r="H41" s="437">
        <v>2000</v>
      </c>
      <c r="I41" s="133">
        <f t="shared" si="1"/>
        <v>2000</v>
      </c>
      <c r="J41" s="133" t="str">
        <f t="shared" si="0"/>
        <v/>
      </c>
      <c r="K41" s="137"/>
      <c r="L41" s="135"/>
      <c r="M41" s="124"/>
      <c r="N41" s="125"/>
      <c r="O41" s="125"/>
      <c r="P41" s="125"/>
      <c r="Q41" s="124"/>
      <c r="R41" s="124"/>
      <c r="S41" s="124"/>
      <c r="T41" s="124"/>
      <c r="U41" s="124"/>
      <c r="V41" s="124"/>
    </row>
    <row r="42" spans="1:22" ht="24" customHeight="1">
      <c r="A42" s="128">
        <v>38</v>
      </c>
      <c r="B42" s="46" t="s">
        <v>321</v>
      </c>
      <c r="C42" s="47">
        <v>38</v>
      </c>
      <c r="D42" s="12">
        <v>7</v>
      </c>
      <c r="E42" s="12">
        <v>19</v>
      </c>
      <c r="F42" s="439" t="s">
        <v>523</v>
      </c>
      <c r="G42" s="439" t="s">
        <v>568</v>
      </c>
      <c r="H42" s="437">
        <v>4000</v>
      </c>
      <c r="I42" s="133">
        <f t="shared" si="1"/>
        <v>4000</v>
      </c>
      <c r="J42" s="133" t="str">
        <f t="shared" si="0"/>
        <v/>
      </c>
      <c r="K42" s="137"/>
      <c r="L42" s="135"/>
      <c r="M42" s="124"/>
      <c r="N42" s="125"/>
      <c r="O42" s="125"/>
      <c r="P42" s="125"/>
      <c r="Q42" s="124"/>
      <c r="R42" s="124"/>
      <c r="S42" s="124"/>
      <c r="T42" s="124"/>
      <c r="U42" s="124"/>
      <c r="V42" s="124"/>
    </row>
    <row r="43" spans="1:22" ht="24" customHeight="1">
      <c r="A43" s="128">
        <v>39</v>
      </c>
      <c r="B43" s="46" t="s">
        <v>419</v>
      </c>
      <c r="C43" s="47">
        <v>39</v>
      </c>
      <c r="D43" s="12">
        <v>7</v>
      </c>
      <c r="E43" s="12">
        <v>19</v>
      </c>
      <c r="F43" s="439" t="s">
        <v>574</v>
      </c>
      <c r="G43" s="439" t="s">
        <v>573</v>
      </c>
      <c r="H43" s="437">
        <v>10000</v>
      </c>
      <c r="I43" s="133">
        <f t="shared" si="1"/>
        <v>10000</v>
      </c>
      <c r="J43" s="133" t="str">
        <f t="shared" si="0"/>
        <v/>
      </c>
      <c r="K43" s="137"/>
      <c r="L43" s="135"/>
      <c r="M43" s="124"/>
      <c r="N43" s="125"/>
      <c r="O43" s="125"/>
      <c r="P43" s="125"/>
      <c r="Q43" s="124"/>
      <c r="R43" s="124"/>
      <c r="S43" s="124"/>
      <c r="T43" s="124"/>
      <c r="U43" s="124"/>
      <c r="V43" s="124"/>
    </row>
    <row r="44" spans="1:22" ht="24" customHeight="1">
      <c r="A44" s="128">
        <v>40</v>
      </c>
      <c r="B44" s="46" t="s">
        <v>413</v>
      </c>
      <c r="C44" s="47">
        <v>40</v>
      </c>
      <c r="D44" s="12">
        <v>7</v>
      </c>
      <c r="E44" s="12">
        <v>19</v>
      </c>
      <c r="F44" s="439" t="s">
        <v>519</v>
      </c>
      <c r="G44" s="439" t="s">
        <v>569</v>
      </c>
      <c r="H44" s="437">
        <v>6500</v>
      </c>
      <c r="I44" s="133">
        <f t="shared" si="1"/>
        <v>6500</v>
      </c>
      <c r="J44" s="133" t="str">
        <f t="shared" si="0"/>
        <v/>
      </c>
      <c r="K44" s="137"/>
      <c r="L44" s="135"/>
      <c r="M44" s="124"/>
      <c r="N44" s="125"/>
      <c r="O44" s="125"/>
      <c r="P44" s="125"/>
      <c r="Q44" s="124"/>
      <c r="R44" s="124"/>
      <c r="S44" s="124"/>
      <c r="T44" s="124"/>
      <c r="U44" s="124"/>
      <c r="V44" s="124"/>
    </row>
    <row r="45" spans="1:22" ht="24" customHeight="1">
      <c r="A45" s="128">
        <v>41</v>
      </c>
      <c r="B45" s="46" t="s">
        <v>321</v>
      </c>
      <c r="C45" s="47">
        <v>41</v>
      </c>
      <c r="D45" s="12">
        <v>7</v>
      </c>
      <c r="E45" s="12">
        <v>19</v>
      </c>
      <c r="F45" s="439" t="s">
        <v>521</v>
      </c>
      <c r="G45" s="439" t="s">
        <v>610</v>
      </c>
      <c r="H45" s="437">
        <v>2034</v>
      </c>
      <c r="I45" s="133">
        <f t="shared" si="1"/>
        <v>2034</v>
      </c>
      <c r="J45" s="133" t="str">
        <f t="shared" si="0"/>
        <v/>
      </c>
      <c r="K45" s="137"/>
      <c r="L45" s="135"/>
      <c r="M45" s="124"/>
      <c r="N45" s="125"/>
      <c r="O45" s="125"/>
      <c r="P45" s="125"/>
      <c r="Q45" s="124"/>
      <c r="R45" s="124"/>
      <c r="S45" s="124"/>
      <c r="T45" s="124"/>
      <c r="U45" s="124"/>
      <c r="V45" s="124"/>
    </row>
    <row r="46" spans="1:22" ht="24" customHeight="1">
      <c r="A46" s="128">
        <v>42</v>
      </c>
      <c r="B46" s="46" t="s">
        <v>419</v>
      </c>
      <c r="C46" s="47">
        <v>42</v>
      </c>
      <c r="D46" s="12">
        <v>7</v>
      </c>
      <c r="E46" s="12">
        <v>19</v>
      </c>
      <c r="F46" s="439" t="s">
        <v>522</v>
      </c>
      <c r="G46" s="439" t="s">
        <v>570</v>
      </c>
      <c r="H46" s="437">
        <v>24000</v>
      </c>
      <c r="I46" s="133">
        <f t="shared" si="1"/>
        <v>24000</v>
      </c>
      <c r="J46" s="133" t="str">
        <f t="shared" si="0"/>
        <v/>
      </c>
      <c r="K46" s="137"/>
      <c r="L46" s="135"/>
      <c r="M46" s="124"/>
      <c r="N46" s="125"/>
      <c r="O46" s="125"/>
      <c r="P46" s="125"/>
      <c r="Q46" s="124"/>
      <c r="R46" s="124"/>
      <c r="S46" s="124"/>
      <c r="T46" s="124"/>
      <c r="U46" s="124"/>
      <c r="V46" s="124"/>
    </row>
    <row r="47" spans="1:22" ht="24" customHeight="1">
      <c r="A47" s="128">
        <v>43</v>
      </c>
      <c r="B47" s="46" t="s">
        <v>413</v>
      </c>
      <c r="C47" s="47">
        <v>43</v>
      </c>
      <c r="D47" s="12">
        <v>7</v>
      </c>
      <c r="E47" s="12">
        <v>19</v>
      </c>
      <c r="F47" s="439" t="s">
        <v>523</v>
      </c>
      <c r="G47" s="439" t="s">
        <v>571</v>
      </c>
      <c r="H47" s="437">
        <v>1600</v>
      </c>
      <c r="I47" s="133">
        <f t="shared" si="1"/>
        <v>1600</v>
      </c>
      <c r="J47" s="133" t="str">
        <f t="shared" si="0"/>
        <v/>
      </c>
      <c r="K47" s="137"/>
      <c r="L47" s="135"/>
      <c r="M47" s="124"/>
      <c r="N47" s="125"/>
      <c r="O47" s="125"/>
      <c r="P47" s="125"/>
      <c r="Q47" s="124"/>
      <c r="R47" s="124"/>
      <c r="S47" s="124"/>
      <c r="T47" s="124"/>
      <c r="U47" s="124"/>
      <c r="V47" s="124"/>
    </row>
    <row r="48" spans="1:22" ht="24" customHeight="1">
      <c r="A48" s="128">
        <v>44</v>
      </c>
      <c r="B48" s="46" t="s">
        <v>321</v>
      </c>
      <c r="C48" s="47">
        <v>44</v>
      </c>
      <c r="D48" s="12">
        <v>7</v>
      </c>
      <c r="E48" s="12">
        <v>19</v>
      </c>
      <c r="F48" s="439" t="s">
        <v>523</v>
      </c>
      <c r="G48" s="439" t="s">
        <v>572</v>
      </c>
      <c r="H48" s="437">
        <v>4000</v>
      </c>
      <c r="I48" s="133">
        <f t="shared" si="1"/>
        <v>4000</v>
      </c>
      <c r="J48" s="133" t="str">
        <f t="shared" si="0"/>
        <v/>
      </c>
      <c r="K48" s="137"/>
      <c r="L48" s="135"/>
      <c r="M48" s="124"/>
      <c r="N48" s="125"/>
      <c r="O48" s="125"/>
      <c r="P48" s="125"/>
      <c r="Q48" s="124"/>
      <c r="R48" s="124"/>
      <c r="S48" s="124"/>
      <c r="T48" s="124"/>
      <c r="U48" s="124"/>
      <c r="V48" s="124"/>
    </row>
    <row r="49" spans="1:22" ht="24" customHeight="1">
      <c r="A49" s="128">
        <v>45</v>
      </c>
      <c r="B49" s="46" t="s">
        <v>419</v>
      </c>
      <c r="C49" s="47">
        <v>45</v>
      </c>
      <c r="D49" s="12">
        <v>7</v>
      </c>
      <c r="E49" s="12">
        <v>19</v>
      </c>
      <c r="F49" s="439" t="s">
        <v>525</v>
      </c>
      <c r="G49" s="439" t="s">
        <v>575</v>
      </c>
      <c r="H49" s="437">
        <v>10000</v>
      </c>
      <c r="I49" s="133">
        <f t="shared" si="1"/>
        <v>10000</v>
      </c>
      <c r="J49" s="133" t="str">
        <f t="shared" si="0"/>
        <v/>
      </c>
      <c r="K49" s="137"/>
      <c r="L49" s="135"/>
      <c r="M49" s="124"/>
      <c r="N49" s="125"/>
      <c r="O49" s="125"/>
      <c r="P49" s="125"/>
      <c r="Q49" s="124"/>
      <c r="R49" s="124"/>
      <c r="S49" s="124"/>
      <c r="T49" s="124"/>
      <c r="U49" s="124"/>
      <c r="V49" s="124"/>
    </row>
    <row r="50" spans="1:22" ht="24" customHeight="1">
      <c r="A50" s="128">
        <v>46</v>
      </c>
      <c r="B50" s="46" t="s">
        <v>413</v>
      </c>
      <c r="C50" s="47">
        <v>46</v>
      </c>
      <c r="D50" s="12">
        <v>7</v>
      </c>
      <c r="E50" s="12">
        <v>20</v>
      </c>
      <c r="F50" s="439" t="s">
        <v>519</v>
      </c>
      <c r="G50" s="439" t="s">
        <v>576</v>
      </c>
      <c r="H50" s="437">
        <v>17800</v>
      </c>
      <c r="I50" s="133">
        <f t="shared" si="1"/>
        <v>17800</v>
      </c>
      <c r="J50" s="133" t="str">
        <f t="shared" si="0"/>
        <v/>
      </c>
      <c r="K50" s="137"/>
      <c r="L50" s="135"/>
      <c r="M50" s="124"/>
      <c r="N50" s="125"/>
      <c r="O50" s="125"/>
      <c r="P50" s="125"/>
      <c r="Q50" s="124"/>
      <c r="R50" s="124"/>
      <c r="S50" s="124"/>
      <c r="T50" s="124"/>
      <c r="U50" s="124"/>
      <c r="V50" s="124"/>
    </row>
    <row r="51" spans="1:22" ht="24" customHeight="1">
      <c r="A51" s="128">
        <v>47</v>
      </c>
      <c r="B51" s="46" t="s">
        <v>321</v>
      </c>
      <c r="C51" s="47">
        <v>47</v>
      </c>
      <c r="D51" s="12">
        <v>7</v>
      </c>
      <c r="E51" s="12">
        <v>20</v>
      </c>
      <c r="F51" s="439" t="s">
        <v>521</v>
      </c>
      <c r="G51" s="439" t="s">
        <v>611</v>
      </c>
      <c r="H51" s="437">
        <v>4655</v>
      </c>
      <c r="I51" s="133">
        <f t="shared" si="1"/>
        <v>4655</v>
      </c>
      <c r="J51" s="133" t="str">
        <f t="shared" si="0"/>
        <v/>
      </c>
      <c r="K51" s="137"/>
      <c r="L51" s="135"/>
      <c r="M51" s="124"/>
      <c r="N51" s="125"/>
      <c r="O51" s="125"/>
      <c r="P51" s="125"/>
      <c r="Q51" s="124"/>
      <c r="R51" s="124"/>
      <c r="S51" s="124"/>
      <c r="T51" s="124"/>
      <c r="U51" s="124"/>
      <c r="V51" s="124"/>
    </row>
    <row r="52" spans="1:22" ht="24" customHeight="1">
      <c r="A52" s="128">
        <v>48</v>
      </c>
      <c r="B52" s="46" t="s">
        <v>419</v>
      </c>
      <c r="C52" s="47">
        <v>48</v>
      </c>
      <c r="D52" s="12">
        <v>7</v>
      </c>
      <c r="E52" s="12">
        <v>20</v>
      </c>
      <c r="F52" s="439" t="s">
        <v>522</v>
      </c>
      <c r="G52" s="439" t="s">
        <v>577</v>
      </c>
      <c r="H52" s="437">
        <v>84000</v>
      </c>
      <c r="I52" s="133">
        <f t="shared" si="1"/>
        <v>84000</v>
      </c>
      <c r="J52" s="133" t="str">
        <f t="shared" si="0"/>
        <v/>
      </c>
      <c r="K52" s="137"/>
      <c r="L52" s="135"/>
      <c r="M52" s="124"/>
      <c r="N52" s="125"/>
      <c r="O52" s="125"/>
      <c r="P52" s="125"/>
      <c r="Q52" s="124"/>
      <c r="R52" s="124"/>
      <c r="S52" s="124"/>
      <c r="T52" s="124"/>
      <c r="U52" s="124"/>
      <c r="V52" s="124"/>
    </row>
    <row r="53" spans="1:22" ht="24" customHeight="1">
      <c r="A53" s="128">
        <v>49</v>
      </c>
      <c r="B53" s="46" t="s">
        <v>413</v>
      </c>
      <c r="C53" s="47">
        <v>49</v>
      </c>
      <c r="D53" s="12">
        <v>7</v>
      </c>
      <c r="E53" s="12">
        <v>20</v>
      </c>
      <c r="F53" s="439" t="s">
        <v>523</v>
      </c>
      <c r="G53" s="439" t="s">
        <v>578</v>
      </c>
      <c r="H53" s="437">
        <v>7400</v>
      </c>
      <c r="I53" s="133">
        <f t="shared" si="1"/>
        <v>7400</v>
      </c>
      <c r="J53" s="133" t="str">
        <f t="shared" si="0"/>
        <v/>
      </c>
      <c r="K53" s="137"/>
      <c r="L53" s="135"/>
      <c r="M53" s="124"/>
      <c r="N53" s="125"/>
      <c r="O53" s="125"/>
      <c r="P53" s="125"/>
      <c r="Q53" s="124"/>
      <c r="R53" s="124"/>
      <c r="S53" s="124"/>
      <c r="T53" s="124"/>
      <c r="U53" s="124"/>
      <c r="V53" s="124"/>
    </row>
    <row r="54" spans="1:22" ht="24" customHeight="1">
      <c r="A54" s="128">
        <v>50</v>
      </c>
      <c r="B54" s="46" t="s">
        <v>321</v>
      </c>
      <c r="C54" s="47">
        <v>50</v>
      </c>
      <c r="D54" s="12">
        <v>7</v>
      </c>
      <c r="E54" s="12">
        <v>20</v>
      </c>
      <c r="F54" s="439" t="s">
        <v>523</v>
      </c>
      <c r="G54" s="439" t="s">
        <v>579</v>
      </c>
      <c r="H54" s="437">
        <v>14000</v>
      </c>
      <c r="I54" s="133">
        <f t="shared" si="1"/>
        <v>14000</v>
      </c>
      <c r="J54" s="133" t="str">
        <f t="shared" si="0"/>
        <v/>
      </c>
      <c r="K54" s="137"/>
      <c r="L54" s="135"/>
      <c r="M54" s="124"/>
      <c r="N54" s="125"/>
      <c r="O54" s="125"/>
      <c r="P54" s="125"/>
      <c r="Q54" s="124"/>
      <c r="R54" s="124"/>
      <c r="S54" s="124"/>
      <c r="T54" s="124"/>
      <c r="U54" s="124"/>
      <c r="V54" s="124"/>
    </row>
    <row r="55" spans="1:22" ht="24" customHeight="1">
      <c r="A55" s="128">
        <v>51</v>
      </c>
      <c r="B55" s="46" t="s">
        <v>419</v>
      </c>
      <c r="C55" s="47">
        <v>51</v>
      </c>
      <c r="D55" s="12">
        <v>7</v>
      </c>
      <c r="E55" s="12">
        <v>20</v>
      </c>
      <c r="F55" s="439" t="s">
        <v>524</v>
      </c>
      <c r="G55" s="439" t="s">
        <v>580</v>
      </c>
      <c r="H55" s="437">
        <v>6000</v>
      </c>
      <c r="I55" s="133">
        <f t="shared" si="1"/>
        <v>6000</v>
      </c>
      <c r="J55" s="133" t="str">
        <f t="shared" si="0"/>
        <v/>
      </c>
      <c r="K55" s="137"/>
      <c r="L55" s="135"/>
      <c r="M55" s="124"/>
      <c r="N55" s="125"/>
      <c r="O55" s="125"/>
      <c r="P55" s="125"/>
      <c r="Q55" s="124"/>
      <c r="R55" s="124"/>
      <c r="S55" s="124"/>
      <c r="T55" s="124"/>
      <c r="U55" s="124"/>
      <c r="V55" s="124"/>
    </row>
    <row r="56" spans="1:22" ht="24" customHeight="1">
      <c r="A56" s="128">
        <v>52</v>
      </c>
      <c r="B56" s="46" t="s">
        <v>413</v>
      </c>
      <c r="C56" s="47">
        <v>52</v>
      </c>
      <c r="D56" s="12">
        <v>7</v>
      </c>
      <c r="E56" s="12">
        <v>20</v>
      </c>
      <c r="F56" s="439" t="s">
        <v>524</v>
      </c>
      <c r="G56" s="439" t="s">
        <v>594</v>
      </c>
      <c r="H56" s="437">
        <v>500</v>
      </c>
      <c r="I56" s="133">
        <f t="shared" si="1"/>
        <v>500</v>
      </c>
      <c r="J56" s="133" t="str">
        <f t="shared" si="0"/>
        <v/>
      </c>
      <c r="K56" s="137"/>
      <c r="L56" s="135"/>
      <c r="M56" s="124"/>
      <c r="N56" s="125"/>
      <c r="O56" s="125"/>
      <c r="P56" s="125"/>
      <c r="Q56" s="124"/>
      <c r="R56" s="124"/>
      <c r="S56" s="124"/>
      <c r="T56" s="124"/>
      <c r="U56" s="124"/>
      <c r="V56" s="124"/>
    </row>
    <row r="57" spans="1:22" ht="24" customHeight="1">
      <c r="A57" s="128">
        <v>53</v>
      </c>
      <c r="B57" s="46" t="s">
        <v>321</v>
      </c>
      <c r="C57" s="47">
        <v>53</v>
      </c>
      <c r="D57" s="12">
        <v>7</v>
      </c>
      <c r="E57" s="12">
        <v>20</v>
      </c>
      <c r="F57" s="439" t="s">
        <v>526</v>
      </c>
      <c r="G57" s="439" t="s">
        <v>527</v>
      </c>
      <c r="H57" s="437">
        <v>285</v>
      </c>
      <c r="I57" s="133">
        <f t="shared" si="1"/>
        <v>285</v>
      </c>
      <c r="J57" s="133" t="str">
        <f t="shared" si="0"/>
        <v/>
      </c>
      <c r="K57" s="137"/>
      <c r="L57" s="135"/>
      <c r="M57" s="124"/>
      <c r="N57" s="125"/>
      <c r="O57" s="125"/>
      <c r="P57" s="125"/>
      <c r="Q57" s="124"/>
      <c r="R57" s="124"/>
      <c r="S57" s="124"/>
      <c r="T57" s="124"/>
      <c r="U57" s="124"/>
      <c r="V57" s="124"/>
    </row>
    <row r="58" spans="1:22" ht="24" customHeight="1">
      <c r="A58" s="128">
        <v>54</v>
      </c>
      <c r="B58" s="46" t="s">
        <v>413</v>
      </c>
      <c r="C58" s="47">
        <v>54</v>
      </c>
      <c r="D58" s="12">
        <v>7</v>
      </c>
      <c r="E58" s="12">
        <v>20</v>
      </c>
      <c r="F58" s="439" t="s">
        <v>519</v>
      </c>
      <c r="G58" s="439" t="s">
        <v>581</v>
      </c>
      <c r="H58" s="437">
        <v>17800</v>
      </c>
      <c r="I58" s="133">
        <f t="shared" si="1"/>
        <v>17800</v>
      </c>
      <c r="J58" s="133" t="str">
        <f t="shared" si="0"/>
        <v/>
      </c>
      <c r="K58" s="137"/>
      <c r="L58" s="135"/>
      <c r="M58" s="124"/>
      <c r="N58" s="125"/>
      <c r="O58" s="125"/>
      <c r="P58" s="125"/>
      <c r="Q58" s="124"/>
      <c r="R58" s="124"/>
      <c r="S58" s="124"/>
      <c r="T58" s="124"/>
      <c r="U58" s="124"/>
      <c r="V58" s="124"/>
    </row>
    <row r="59" spans="1:22" ht="24" customHeight="1">
      <c r="A59" s="128">
        <v>55</v>
      </c>
      <c r="B59" s="46" t="s">
        <v>321</v>
      </c>
      <c r="C59" s="47">
        <v>55</v>
      </c>
      <c r="D59" s="12">
        <v>7</v>
      </c>
      <c r="E59" s="12">
        <v>20</v>
      </c>
      <c r="F59" s="439" t="s">
        <v>521</v>
      </c>
      <c r="G59" s="439" t="s">
        <v>612</v>
      </c>
      <c r="H59" s="437">
        <v>4655</v>
      </c>
      <c r="I59" s="133">
        <f t="shared" si="1"/>
        <v>4655</v>
      </c>
      <c r="J59" s="133" t="str">
        <f t="shared" si="0"/>
        <v/>
      </c>
      <c r="K59" s="137"/>
      <c r="L59" s="135"/>
      <c r="M59" s="124"/>
      <c r="N59" s="125"/>
      <c r="O59" s="125"/>
      <c r="P59" s="125"/>
      <c r="Q59" s="124"/>
      <c r="R59" s="124"/>
      <c r="S59" s="124"/>
      <c r="T59" s="124"/>
      <c r="U59" s="124"/>
      <c r="V59" s="124"/>
    </row>
    <row r="60" spans="1:22" ht="24" customHeight="1">
      <c r="A60" s="128">
        <v>56</v>
      </c>
      <c r="B60" s="46" t="s">
        <v>419</v>
      </c>
      <c r="C60" s="47">
        <v>56</v>
      </c>
      <c r="D60" s="12">
        <v>7</v>
      </c>
      <c r="E60" s="12">
        <v>20</v>
      </c>
      <c r="F60" s="439" t="s">
        <v>522</v>
      </c>
      <c r="G60" s="439" t="s">
        <v>582</v>
      </c>
      <c r="H60" s="437">
        <v>84000</v>
      </c>
      <c r="I60" s="133">
        <f t="shared" si="1"/>
        <v>84000</v>
      </c>
      <c r="J60" s="133" t="str">
        <f t="shared" si="0"/>
        <v/>
      </c>
      <c r="K60" s="137"/>
      <c r="L60" s="135"/>
      <c r="M60" s="124"/>
      <c r="N60" s="125"/>
      <c r="O60" s="125"/>
      <c r="P60" s="125"/>
      <c r="Q60" s="124"/>
      <c r="R60" s="124"/>
      <c r="S60" s="124"/>
      <c r="T60" s="124"/>
      <c r="U60" s="124"/>
      <c r="V60" s="124"/>
    </row>
    <row r="61" spans="1:22" ht="24" customHeight="1">
      <c r="A61" s="128">
        <v>57</v>
      </c>
      <c r="B61" s="46" t="s">
        <v>413</v>
      </c>
      <c r="C61" s="47">
        <v>57</v>
      </c>
      <c r="D61" s="12">
        <v>7</v>
      </c>
      <c r="E61" s="12">
        <v>20</v>
      </c>
      <c r="F61" s="439" t="s">
        <v>523</v>
      </c>
      <c r="G61" s="439" t="s">
        <v>583</v>
      </c>
      <c r="H61" s="437">
        <v>5200</v>
      </c>
      <c r="I61" s="133">
        <f t="shared" si="1"/>
        <v>5200</v>
      </c>
      <c r="J61" s="133" t="str">
        <f t="shared" si="0"/>
        <v/>
      </c>
      <c r="K61" s="137"/>
      <c r="L61" s="135"/>
      <c r="M61" s="124"/>
      <c r="N61" s="125"/>
      <c r="O61" s="125"/>
      <c r="P61" s="125"/>
      <c r="Q61" s="124"/>
      <c r="R61" s="124"/>
      <c r="S61" s="124"/>
      <c r="T61" s="124"/>
      <c r="U61" s="124"/>
      <c r="V61" s="124"/>
    </row>
    <row r="62" spans="1:22" ht="24" customHeight="1">
      <c r="A62" s="128">
        <v>58</v>
      </c>
      <c r="B62" s="46" t="s">
        <v>321</v>
      </c>
      <c r="C62" s="47">
        <v>58</v>
      </c>
      <c r="D62" s="12">
        <v>7</v>
      </c>
      <c r="E62" s="12">
        <v>20</v>
      </c>
      <c r="F62" s="439" t="s">
        <v>523</v>
      </c>
      <c r="G62" s="439" t="s">
        <v>584</v>
      </c>
      <c r="H62" s="437">
        <v>14000</v>
      </c>
      <c r="I62" s="133">
        <f t="shared" si="1"/>
        <v>14000</v>
      </c>
      <c r="J62" s="133" t="str">
        <f t="shared" si="0"/>
        <v/>
      </c>
      <c r="K62" s="137"/>
      <c r="L62" s="135"/>
      <c r="M62" s="124"/>
      <c r="N62" s="125"/>
      <c r="O62" s="125"/>
      <c r="P62" s="125"/>
      <c r="Q62" s="124"/>
      <c r="R62" s="124"/>
      <c r="S62" s="124"/>
      <c r="T62" s="124"/>
      <c r="U62" s="124"/>
      <c r="V62" s="124"/>
    </row>
    <row r="63" spans="1:22" ht="24" customHeight="1">
      <c r="A63" s="128">
        <v>59</v>
      </c>
      <c r="B63" s="46" t="s">
        <v>413</v>
      </c>
      <c r="C63" s="47">
        <v>59</v>
      </c>
      <c r="D63" s="12">
        <v>7</v>
      </c>
      <c r="E63" s="12">
        <v>21</v>
      </c>
      <c r="F63" s="439" t="s">
        <v>519</v>
      </c>
      <c r="G63" s="439" t="s">
        <v>585</v>
      </c>
      <c r="H63" s="437">
        <v>33600</v>
      </c>
      <c r="I63" s="133">
        <f t="shared" si="1"/>
        <v>33600</v>
      </c>
      <c r="J63" s="133" t="str">
        <f t="shared" si="0"/>
        <v/>
      </c>
      <c r="K63" s="137"/>
      <c r="L63" s="135"/>
      <c r="M63" s="124"/>
      <c r="N63" s="125"/>
      <c r="O63" s="125"/>
      <c r="P63" s="125"/>
      <c r="Q63" s="124"/>
      <c r="R63" s="124"/>
      <c r="S63" s="124"/>
      <c r="T63" s="124"/>
      <c r="U63" s="124"/>
      <c r="V63" s="124"/>
    </row>
    <row r="64" spans="1:22" ht="24" customHeight="1">
      <c r="A64" s="128">
        <v>60</v>
      </c>
      <c r="B64" s="46" t="s">
        <v>321</v>
      </c>
      <c r="C64" s="47">
        <v>60</v>
      </c>
      <c r="D64" s="12">
        <v>7</v>
      </c>
      <c r="E64" s="12">
        <v>21</v>
      </c>
      <c r="F64" s="439" t="s">
        <v>521</v>
      </c>
      <c r="G64" s="439" t="s">
        <v>613</v>
      </c>
      <c r="H64" s="437">
        <v>8645</v>
      </c>
      <c r="I64" s="133">
        <f t="shared" si="1"/>
        <v>8645</v>
      </c>
      <c r="J64" s="133" t="str">
        <f t="shared" si="0"/>
        <v/>
      </c>
      <c r="K64" s="137"/>
      <c r="L64" s="135"/>
      <c r="M64" s="124"/>
      <c r="N64" s="125"/>
      <c r="O64" s="125"/>
      <c r="P64" s="125"/>
      <c r="Q64" s="124"/>
      <c r="R64" s="124"/>
      <c r="S64" s="124"/>
      <c r="T64" s="124"/>
      <c r="U64" s="124"/>
      <c r="V64" s="124"/>
    </row>
    <row r="65" spans="1:22" ht="24" customHeight="1">
      <c r="A65" s="128">
        <v>61</v>
      </c>
      <c r="B65" s="46" t="s">
        <v>419</v>
      </c>
      <c r="C65" s="47">
        <v>61</v>
      </c>
      <c r="D65" s="12">
        <v>7</v>
      </c>
      <c r="E65" s="12">
        <v>21</v>
      </c>
      <c r="F65" s="439" t="s">
        <v>522</v>
      </c>
      <c r="G65" s="439" t="s">
        <v>586</v>
      </c>
      <c r="H65" s="437">
        <v>54000</v>
      </c>
      <c r="I65" s="133">
        <f t="shared" si="1"/>
        <v>54000</v>
      </c>
      <c r="J65" s="133" t="str">
        <f t="shared" si="0"/>
        <v/>
      </c>
      <c r="K65" s="137"/>
      <c r="L65" s="135"/>
      <c r="M65" s="124"/>
      <c r="N65" s="125"/>
      <c r="O65" s="125"/>
      <c r="P65" s="125"/>
      <c r="Q65" s="124"/>
      <c r="R65" s="124"/>
      <c r="S65" s="124"/>
      <c r="T65" s="124"/>
      <c r="U65" s="124"/>
      <c r="V65" s="124"/>
    </row>
    <row r="66" spans="1:22" ht="24" customHeight="1">
      <c r="A66" s="128">
        <v>62</v>
      </c>
      <c r="B66" s="46" t="s">
        <v>413</v>
      </c>
      <c r="C66" s="47">
        <v>62</v>
      </c>
      <c r="D66" s="12">
        <v>7</v>
      </c>
      <c r="E66" s="12">
        <v>21</v>
      </c>
      <c r="F66" s="439" t="s">
        <v>523</v>
      </c>
      <c r="G66" s="439" t="s">
        <v>587</v>
      </c>
      <c r="H66" s="437">
        <v>8400</v>
      </c>
      <c r="I66" s="133">
        <f t="shared" si="1"/>
        <v>8400</v>
      </c>
      <c r="J66" s="133" t="str">
        <f t="shared" si="0"/>
        <v/>
      </c>
      <c r="K66" s="137"/>
      <c r="L66" s="135"/>
      <c r="M66" s="124"/>
      <c r="N66" s="125"/>
      <c r="O66" s="125"/>
      <c r="P66" s="125"/>
      <c r="Q66" s="124"/>
      <c r="R66" s="124"/>
      <c r="S66" s="124"/>
      <c r="T66" s="124"/>
      <c r="U66" s="124"/>
      <c r="V66" s="124"/>
    </row>
    <row r="67" spans="1:22" ht="24" customHeight="1">
      <c r="A67" s="128">
        <v>63</v>
      </c>
      <c r="B67" s="46" t="s">
        <v>321</v>
      </c>
      <c r="C67" s="47">
        <v>63</v>
      </c>
      <c r="D67" s="12">
        <v>7</v>
      </c>
      <c r="E67" s="12">
        <v>21</v>
      </c>
      <c r="F67" s="439" t="s">
        <v>523</v>
      </c>
      <c r="G67" s="439" t="s">
        <v>588</v>
      </c>
      <c r="H67" s="437">
        <v>9000</v>
      </c>
      <c r="I67" s="133">
        <f t="shared" si="1"/>
        <v>9000</v>
      </c>
      <c r="J67" s="133" t="str">
        <f t="shared" si="0"/>
        <v/>
      </c>
      <c r="K67" s="137"/>
      <c r="L67" s="135"/>
      <c r="M67" s="124"/>
      <c r="N67" s="125"/>
      <c r="O67" s="125"/>
      <c r="P67" s="125"/>
      <c r="Q67" s="124"/>
      <c r="R67" s="124"/>
      <c r="S67" s="124"/>
      <c r="T67" s="124"/>
      <c r="U67" s="124"/>
      <c r="V67" s="124"/>
    </row>
    <row r="68" spans="1:22" ht="24" customHeight="1">
      <c r="A68" s="128">
        <v>64</v>
      </c>
      <c r="B68" s="46" t="s">
        <v>419</v>
      </c>
      <c r="C68" s="47">
        <v>64</v>
      </c>
      <c r="D68" s="12">
        <v>7</v>
      </c>
      <c r="E68" s="12">
        <v>21</v>
      </c>
      <c r="F68" s="439" t="s">
        <v>524</v>
      </c>
      <c r="G68" s="439" t="s">
        <v>589</v>
      </c>
      <c r="H68" s="437">
        <v>6000</v>
      </c>
      <c r="I68" s="133">
        <f t="shared" si="1"/>
        <v>6000</v>
      </c>
      <c r="J68" s="133" t="str">
        <f t="shared" si="0"/>
        <v/>
      </c>
      <c r="K68" s="137"/>
      <c r="L68" s="135"/>
      <c r="M68" s="124"/>
      <c r="N68" s="125"/>
      <c r="O68" s="125"/>
      <c r="P68" s="125"/>
      <c r="Q68" s="124"/>
      <c r="R68" s="124"/>
      <c r="S68" s="124"/>
      <c r="T68" s="124"/>
      <c r="U68" s="124"/>
      <c r="V68" s="124"/>
    </row>
    <row r="69" spans="1:22" ht="24" customHeight="1">
      <c r="A69" s="128">
        <v>65</v>
      </c>
      <c r="B69" s="46" t="s">
        <v>413</v>
      </c>
      <c r="C69" s="47">
        <v>65</v>
      </c>
      <c r="D69" s="12">
        <v>7</v>
      </c>
      <c r="E69" s="12">
        <v>21</v>
      </c>
      <c r="F69" s="439" t="s">
        <v>524</v>
      </c>
      <c r="G69" s="439" t="s">
        <v>589</v>
      </c>
      <c r="H69" s="437">
        <v>500</v>
      </c>
      <c r="I69" s="133">
        <f t="shared" si="1"/>
        <v>500</v>
      </c>
      <c r="J69" s="133" t="str">
        <f t="shared" si="0"/>
        <v/>
      </c>
      <c r="K69" s="137"/>
      <c r="L69" s="135"/>
      <c r="M69" s="124"/>
      <c r="N69" s="125"/>
      <c r="O69" s="125"/>
      <c r="P69" s="125"/>
      <c r="Q69" s="124"/>
      <c r="R69" s="124"/>
      <c r="S69" s="124"/>
      <c r="T69" s="124"/>
      <c r="U69" s="124"/>
      <c r="V69" s="124"/>
    </row>
    <row r="70" spans="1:22" ht="24" customHeight="1">
      <c r="A70" s="128">
        <v>66</v>
      </c>
      <c r="B70" s="46" t="s">
        <v>321</v>
      </c>
      <c r="C70" s="47">
        <v>66</v>
      </c>
      <c r="D70" s="12">
        <v>7</v>
      </c>
      <c r="E70" s="12">
        <v>21</v>
      </c>
      <c r="F70" s="439" t="s">
        <v>526</v>
      </c>
      <c r="G70" s="439" t="s">
        <v>527</v>
      </c>
      <c r="H70" s="437">
        <v>285</v>
      </c>
      <c r="I70" s="133">
        <f t="shared" si="1"/>
        <v>285</v>
      </c>
      <c r="J70" s="133" t="str">
        <f t="shared" si="0"/>
        <v/>
      </c>
      <c r="K70" s="137"/>
      <c r="L70" s="135"/>
      <c r="M70" s="124"/>
      <c r="N70" s="125"/>
      <c r="O70" s="125"/>
      <c r="P70" s="125"/>
      <c r="Q70" s="124"/>
      <c r="R70" s="124"/>
      <c r="S70" s="124"/>
      <c r="T70" s="124"/>
      <c r="U70" s="124"/>
      <c r="V70" s="124"/>
    </row>
    <row r="71" spans="1:22" ht="24" customHeight="1">
      <c r="A71" s="128">
        <v>67</v>
      </c>
      <c r="B71" s="46" t="s">
        <v>419</v>
      </c>
      <c r="C71" s="47">
        <v>67</v>
      </c>
      <c r="D71" s="12">
        <v>7</v>
      </c>
      <c r="E71" s="12">
        <v>21</v>
      </c>
      <c r="F71" s="439" t="s">
        <v>528</v>
      </c>
      <c r="G71" s="439" t="s">
        <v>590</v>
      </c>
      <c r="H71" s="437">
        <v>36000</v>
      </c>
      <c r="I71" s="133">
        <f t="shared" si="1"/>
        <v>36000</v>
      </c>
      <c r="J71" s="133" t="str">
        <f t="shared" si="0"/>
        <v/>
      </c>
      <c r="K71" s="137"/>
      <c r="L71" s="135"/>
      <c r="M71" s="124"/>
      <c r="N71" s="125"/>
      <c r="O71" s="125"/>
      <c r="P71" s="125"/>
      <c r="Q71" s="124"/>
      <c r="R71" s="124"/>
      <c r="S71" s="124"/>
      <c r="T71" s="124"/>
      <c r="U71" s="124"/>
      <c r="V71" s="124"/>
    </row>
    <row r="72" spans="1:22" ht="24" customHeight="1">
      <c r="A72" s="128">
        <v>68</v>
      </c>
      <c r="B72" s="46" t="s">
        <v>414</v>
      </c>
      <c r="C72" s="47">
        <v>68</v>
      </c>
      <c r="D72" s="438">
        <v>7</v>
      </c>
      <c r="E72" s="438">
        <v>25</v>
      </c>
      <c r="F72" s="439" t="s">
        <v>530</v>
      </c>
      <c r="G72" s="439" t="s">
        <v>531</v>
      </c>
      <c r="H72" s="437">
        <v>550</v>
      </c>
      <c r="I72" s="133">
        <f t="shared" si="1"/>
        <v>550</v>
      </c>
      <c r="J72" s="133" t="str">
        <f t="shared" si="0"/>
        <v/>
      </c>
      <c r="K72" s="137"/>
      <c r="L72" s="135"/>
      <c r="M72" s="124"/>
      <c r="N72" s="125"/>
      <c r="O72" s="125"/>
      <c r="P72" s="125"/>
      <c r="Q72" s="124"/>
      <c r="R72" s="124"/>
      <c r="S72" s="124"/>
      <c r="T72" s="124"/>
      <c r="U72" s="124"/>
      <c r="V72" s="124"/>
    </row>
    <row r="73" spans="1:22" ht="24" customHeight="1">
      <c r="A73" s="128">
        <v>69</v>
      </c>
      <c r="B73" s="46" t="s">
        <v>417</v>
      </c>
      <c r="C73" s="47">
        <v>69</v>
      </c>
      <c r="D73" s="438">
        <v>7</v>
      </c>
      <c r="E73" s="438">
        <v>28</v>
      </c>
      <c r="F73" s="439" t="s">
        <v>532</v>
      </c>
      <c r="G73" s="439" t="s">
        <v>533</v>
      </c>
      <c r="H73" s="437">
        <v>198800</v>
      </c>
      <c r="I73" s="133">
        <f t="shared" si="1"/>
        <v>198800</v>
      </c>
      <c r="J73" s="133" t="str">
        <f t="shared" si="0"/>
        <v/>
      </c>
      <c r="K73" s="137"/>
      <c r="L73" s="135"/>
      <c r="M73" s="124"/>
      <c r="N73" s="125"/>
      <c r="O73" s="125"/>
      <c r="P73" s="125"/>
      <c r="Q73" s="124"/>
      <c r="R73" s="124"/>
      <c r="S73" s="124"/>
      <c r="T73" s="124"/>
      <c r="U73" s="124"/>
      <c r="V73" s="124"/>
    </row>
    <row r="74" spans="1:22" ht="24" customHeight="1">
      <c r="A74" s="128">
        <v>70</v>
      </c>
      <c r="B74" s="46" t="s">
        <v>421</v>
      </c>
      <c r="C74" s="47">
        <v>70</v>
      </c>
      <c r="D74" s="438">
        <v>7</v>
      </c>
      <c r="E74" s="438">
        <v>28</v>
      </c>
      <c r="F74" s="439" t="s">
        <v>534</v>
      </c>
      <c r="G74" s="439" t="s">
        <v>535</v>
      </c>
      <c r="H74" s="437">
        <v>880</v>
      </c>
      <c r="I74" s="133">
        <f t="shared" si="1"/>
        <v>880</v>
      </c>
      <c r="J74" s="133" t="str">
        <f t="shared" si="0"/>
        <v/>
      </c>
      <c r="K74" s="137"/>
      <c r="L74" s="135"/>
      <c r="M74" s="124"/>
      <c r="N74" s="125"/>
      <c r="O74" s="125"/>
      <c r="P74" s="125"/>
      <c r="Q74" s="124"/>
      <c r="R74" s="124"/>
      <c r="S74" s="124"/>
      <c r="T74" s="124"/>
      <c r="U74" s="124"/>
      <c r="V74" s="124"/>
    </row>
    <row r="75" spans="1:22" ht="24" customHeight="1">
      <c r="A75" s="128">
        <v>71</v>
      </c>
      <c r="B75" s="46" t="s">
        <v>413</v>
      </c>
      <c r="C75" s="47">
        <v>71</v>
      </c>
      <c r="D75" s="438">
        <v>7</v>
      </c>
      <c r="E75" s="438">
        <v>29</v>
      </c>
      <c r="F75" s="439" t="s">
        <v>591</v>
      </c>
      <c r="G75" s="439" t="s">
        <v>592</v>
      </c>
      <c r="H75" s="437">
        <v>120000</v>
      </c>
      <c r="I75" s="133">
        <f t="shared" si="1"/>
        <v>120000</v>
      </c>
      <c r="J75" s="133" t="str">
        <f t="shared" si="0"/>
        <v/>
      </c>
      <c r="K75" s="137"/>
      <c r="L75" s="135"/>
      <c r="M75" s="124"/>
      <c r="N75" s="125"/>
      <c r="O75" s="125"/>
      <c r="P75" s="125"/>
      <c r="Q75" s="124"/>
      <c r="R75" s="124"/>
      <c r="S75" s="124"/>
      <c r="T75" s="124"/>
      <c r="U75" s="124"/>
      <c r="V75" s="124"/>
    </row>
    <row r="76" spans="1:22" ht="24" customHeight="1">
      <c r="A76" s="128">
        <v>72</v>
      </c>
      <c r="B76" s="46" t="s">
        <v>421</v>
      </c>
      <c r="C76" s="47">
        <v>72</v>
      </c>
      <c r="D76" s="438">
        <v>7</v>
      </c>
      <c r="E76" s="438">
        <v>29</v>
      </c>
      <c r="F76" s="439" t="s">
        <v>534</v>
      </c>
      <c r="G76" s="439" t="s">
        <v>598</v>
      </c>
      <c r="H76" s="437">
        <v>880</v>
      </c>
      <c r="I76" s="133">
        <f t="shared" si="1"/>
        <v>880</v>
      </c>
      <c r="J76" s="133" t="str">
        <f t="shared" si="0"/>
        <v/>
      </c>
      <c r="K76" s="137"/>
      <c r="L76" s="135"/>
      <c r="M76" s="124"/>
      <c r="N76" s="125"/>
      <c r="O76" s="125"/>
      <c r="P76" s="125"/>
      <c r="Q76" s="124"/>
      <c r="R76" s="124"/>
      <c r="S76" s="124"/>
      <c r="T76" s="124"/>
      <c r="U76" s="124"/>
      <c r="V76" s="124"/>
    </row>
    <row r="77" spans="1:22" ht="24" customHeight="1">
      <c r="A77" s="128">
        <v>73</v>
      </c>
      <c r="B77" s="46"/>
      <c r="C77" s="434"/>
      <c r="D77" s="438"/>
      <c r="E77" s="438"/>
      <c r="F77" s="439"/>
      <c r="G77" s="439"/>
      <c r="H77" s="437"/>
      <c r="I77" s="133" t="str">
        <f t="shared" si="1"/>
        <v/>
      </c>
      <c r="J77" s="133" t="str">
        <f t="shared" si="0"/>
        <v/>
      </c>
      <c r="K77" s="137"/>
      <c r="L77" s="135"/>
      <c r="M77" s="124"/>
      <c r="N77" s="125"/>
      <c r="O77" s="125"/>
      <c r="P77" s="125"/>
      <c r="Q77" s="124"/>
      <c r="R77" s="124"/>
      <c r="S77" s="124"/>
      <c r="T77" s="124"/>
      <c r="U77" s="124"/>
      <c r="V77" s="124"/>
    </row>
    <row r="78" spans="1:22" ht="24" customHeight="1">
      <c r="A78" s="128">
        <v>74</v>
      </c>
      <c r="B78" s="46"/>
      <c r="C78" s="434"/>
      <c r="D78" s="438"/>
      <c r="E78" s="438"/>
      <c r="F78" s="439"/>
      <c r="G78" s="439"/>
      <c r="H78" s="437"/>
      <c r="I78" s="133" t="str">
        <f t="shared" si="1"/>
        <v/>
      </c>
      <c r="J78" s="133" t="str">
        <f t="shared" si="0"/>
        <v/>
      </c>
      <c r="K78" s="137"/>
      <c r="L78" s="135"/>
      <c r="M78" s="124"/>
      <c r="N78" s="125"/>
      <c r="O78" s="125"/>
      <c r="P78" s="125"/>
      <c r="Q78" s="124"/>
      <c r="R78" s="124"/>
      <c r="S78" s="124"/>
      <c r="T78" s="124"/>
      <c r="U78" s="124"/>
      <c r="V78" s="124"/>
    </row>
    <row r="79" spans="1:22" ht="24" customHeight="1" thickBot="1">
      <c r="A79" s="128">
        <v>75</v>
      </c>
      <c r="B79" s="46"/>
      <c r="C79" s="11"/>
      <c r="D79" s="12"/>
      <c r="E79" s="12"/>
      <c r="F79" s="51"/>
      <c r="G79" s="51"/>
      <c r="H79" s="13"/>
      <c r="I79" s="133" t="str">
        <f t="shared" ref="I79" si="2">IF(COUNTIF(対象経費,B79),H79,"")</f>
        <v/>
      </c>
      <c r="J79" s="133" t="str">
        <f t="shared" ref="J79" si="3">IF(COUNTIF(対象外経費,B79),H79,"")</f>
        <v/>
      </c>
      <c r="K79" s="134"/>
      <c r="L79" s="135"/>
      <c r="M79" s="124"/>
      <c r="N79" s="136"/>
      <c r="O79" s="136"/>
      <c r="P79" s="136"/>
      <c r="Q79" s="124"/>
      <c r="R79" s="124"/>
      <c r="S79" s="124"/>
      <c r="T79" s="124"/>
      <c r="U79" s="124"/>
      <c r="V79" s="124"/>
    </row>
    <row r="80" spans="1:22" ht="24" customHeight="1" thickBot="1">
      <c r="B80" s="138"/>
      <c r="C80" s="139"/>
      <c r="D80" s="15"/>
      <c r="E80" s="15"/>
      <c r="F80" s="140"/>
      <c r="G80" s="161" t="s">
        <v>10</v>
      </c>
      <c r="H80" s="162">
        <f>SUM(H5:H79)</f>
        <v>1509577</v>
      </c>
      <c r="I80" s="153">
        <f>SUM(I5:I79)</f>
        <v>1509577</v>
      </c>
      <c r="J80" s="16">
        <f>SUM(J5:J79)</f>
        <v>0</v>
      </c>
      <c r="K80" s="141" t="s">
        <v>9</v>
      </c>
      <c r="L80" s="142">
        <f>SUM(L5:L79)</f>
        <v>0</v>
      </c>
    </row>
    <row r="81" spans="1:12" ht="34.5" customHeight="1" thickBot="1">
      <c r="B81" s="152"/>
      <c r="C81" s="143"/>
      <c r="D81" s="143"/>
      <c r="E81" s="143"/>
      <c r="F81" s="143"/>
      <c r="G81" s="5"/>
      <c r="H81" s="49"/>
      <c r="I81" s="49"/>
      <c r="J81" s="49"/>
      <c r="K81" s="144" t="s">
        <v>8</v>
      </c>
      <c r="L81" s="145">
        <f>H80-L80</f>
        <v>1509577</v>
      </c>
    </row>
    <row r="82" spans="1:12" ht="31.5" customHeight="1">
      <c r="A82" s="143"/>
      <c r="B82" s="146"/>
      <c r="C82" s="40"/>
      <c r="D82" s="146"/>
      <c r="E82" s="146"/>
      <c r="F82" s="143"/>
      <c r="G82" s="147"/>
      <c r="H82" s="147"/>
      <c r="I82" s="148"/>
      <c r="J82" s="148"/>
      <c r="K82" s="40"/>
    </row>
    <row r="83" spans="1:12" ht="25.5" customHeight="1">
      <c r="A83" s="143"/>
      <c r="B83" s="146"/>
      <c r="C83" s="40"/>
      <c r="D83" s="146"/>
      <c r="E83" s="146"/>
      <c r="F83" s="143"/>
      <c r="G83" s="147"/>
      <c r="H83" s="147"/>
      <c r="I83" s="148"/>
      <c r="J83" s="148"/>
      <c r="K83" s="40"/>
    </row>
    <row r="84" spans="1:12">
      <c r="A84" s="143"/>
      <c r="B84" s="146"/>
      <c r="C84" s="40"/>
      <c r="D84" s="146"/>
      <c r="E84" s="146"/>
      <c r="F84" s="143"/>
      <c r="G84" s="147"/>
      <c r="H84" s="147"/>
      <c r="I84" s="148"/>
      <c r="J84" s="148"/>
      <c r="K84" s="40"/>
    </row>
    <row r="85" spans="1:12">
      <c r="A85" s="143"/>
      <c r="B85" s="146"/>
      <c r="C85" s="40"/>
      <c r="D85" s="146"/>
      <c r="E85" s="146"/>
      <c r="F85" s="143"/>
      <c r="G85" s="147"/>
      <c r="H85" s="147"/>
      <c r="I85" s="148"/>
      <c r="J85" s="148"/>
      <c r="K85" s="40"/>
    </row>
    <row r="86" spans="1:12">
      <c r="A86" s="143"/>
      <c r="B86" s="146"/>
      <c r="C86" s="40"/>
      <c r="D86" s="146"/>
      <c r="E86" s="146"/>
      <c r="F86" s="143"/>
      <c r="G86" s="147"/>
      <c r="H86" s="147"/>
      <c r="I86" s="148"/>
      <c r="J86" s="148"/>
      <c r="K86" s="40"/>
    </row>
    <row r="87" spans="1:12">
      <c r="A87" s="143"/>
      <c r="B87" s="146"/>
      <c r="C87" s="40"/>
      <c r="D87" s="146"/>
      <c r="E87" s="146"/>
      <c r="F87" s="143"/>
      <c r="G87" s="147"/>
      <c r="H87" s="147"/>
      <c r="I87" s="148"/>
      <c r="J87" s="148"/>
      <c r="K87" s="40"/>
    </row>
    <row r="88" spans="1:12">
      <c r="A88" s="143"/>
      <c r="B88" s="146"/>
      <c r="C88" s="40"/>
      <c r="D88" s="146"/>
      <c r="E88" s="146"/>
      <c r="F88" s="143"/>
      <c r="G88" s="147"/>
      <c r="H88" s="147"/>
      <c r="I88" s="148"/>
      <c r="J88" s="148"/>
      <c r="K88" s="40"/>
    </row>
    <row r="89" spans="1:12">
      <c r="A89" s="143"/>
      <c r="B89" s="146"/>
      <c r="C89" s="40"/>
      <c r="D89" s="146"/>
      <c r="E89" s="146"/>
      <c r="F89" s="143"/>
      <c r="G89" s="147"/>
      <c r="H89" s="147"/>
      <c r="I89" s="148"/>
      <c r="J89" s="148"/>
      <c r="K89" s="40"/>
    </row>
    <row r="90" spans="1:12">
      <c r="A90" s="143"/>
      <c r="B90" s="146"/>
      <c r="C90" s="40"/>
      <c r="D90" s="146"/>
      <c r="E90" s="146"/>
      <c r="F90" s="143"/>
      <c r="G90" s="147"/>
      <c r="H90" s="147"/>
      <c r="I90" s="148"/>
      <c r="J90" s="148"/>
      <c r="K90" s="40"/>
    </row>
    <row r="91" spans="1:12">
      <c r="A91" s="143"/>
      <c r="B91" s="146"/>
      <c r="C91" s="40"/>
      <c r="D91" s="146"/>
      <c r="E91" s="146"/>
      <c r="F91" s="143"/>
      <c r="G91" s="147"/>
      <c r="H91" s="147"/>
      <c r="I91" s="148"/>
      <c r="J91" s="148"/>
      <c r="K91" s="40"/>
    </row>
  </sheetData>
  <sheetProtection algorithmName="SHA-512" hashValue="U23wId1nJVtjG0MbleIPnrQYchXWQAsdzWFm6+qfEBFnJxqEUSbWGi0LdEG/gGRBaFVfh4Y9lRW7OffWLGQHLQ==" saltValue="lVpy9lxcnRvpM+ubwc6YdA==" spinCount="100000" sheet="1" objects="1" scenarios="1" selectLockedCells="1" selectUn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4" orientation="portrait" r:id="rId2"/>
  <rowBreaks count="1" manualBreakCount="1">
    <brk id="64" max="7" man="1"/>
  </rowBreaks>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B5:B79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D139"/>
  <sheetViews>
    <sheetView zoomScaleNormal="100" workbookViewId="0">
      <selection activeCell="Y71" sqref="Y71"/>
    </sheetView>
  </sheetViews>
  <sheetFormatPr defaultColWidth="9" defaultRowHeight="15"/>
  <cols>
    <col min="1" max="32" width="4.6640625" style="3" customWidth="1"/>
    <col min="33" max="16384" width="9" style="3"/>
  </cols>
  <sheetData>
    <row r="1" spans="1:22" ht="16.2">
      <c r="A1" s="235" t="s">
        <v>440</v>
      </c>
      <c r="B1" s="254"/>
    </row>
    <row r="2" spans="1:22" ht="10.199999999999999" customHeight="1">
      <c r="A2" s="1001" t="s">
        <v>30</v>
      </c>
      <c r="B2" s="1002"/>
      <c r="C2" s="1002"/>
      <c r="D2" s="1002"/>
      <c r="E2" s="1002"/>
      <c r="F2" s="1002"/>
      <c r="G2" s="1002"/>
      <c r="H2" s="1002"/>
      <c r="I2" s="1002"/>
      <c r="J2" s="1002"/>
      <c r="K2" s="1002"/>
      <c r="L2" s="1002"/>
      <c r="M2" s="1002"/>
      <c r="N2" s="1002"/>
      <c r="O2" s="1002"/>
      <c r="P2" s="1002"/>
      <c r="Q2" s="1002"/>
      <c r="R2" s="1002"/>
      <c r="S2" s="1002"/>
      <c r="T2" s="1002"/>
      <c r="U2" s="1002"/>
      <c r="V2" s="1002"/>
    </row>
    <row r="3" spans="1:22" ht="10.199999999999999" customHeight="1">
      <c r="A3" s="1002"/>
      <c r="B3" s="1002"/>
      <c r="C3" s="1002"/>
      <c r="D3" s="1002"/>
      <c r="E3" s="1002"/>
      <c r="F3" s="1002"/>
      <c r="G3" s="1002"/>
      <c r="H3" s="1002"/>
      <c r="I3" s="1002"/>
      <c r="J3" s="1002"/>
      <c r="K3" s="1002"/>
      <c r="L3" s="1002"/>
      <c r="M3" s="1002"/>
      <c r="N3" s="1002"/>
      <c r="O3" s="1002"/>
      <c r="P3" s="1002"/>
      <c r="Q3" s="1002"/>
      <c r="R3" s="1002"/>
      <c r="S3" s="1002"/>
      <c r="T3" s="1002"/>
      <c r="U3" s="1002"/>
      <c r="V3" s="1002"/>
    </row>
    <row r="4" spans="1:22" ht="10.199999999999999" customHeight="1">
      <c r="A4" s="1002"/>
      <c r="B4" s="1002"/>
      <c r="C4" s="1002"/>
      <c r="D4" s="1002"/>
      <c r="E4" s="1002"/>
      <c r="F4" s="1002"/>
      <c r="G4" s="1002"/>
      <c r="H4" s="1002"/>
      <c r="I4" s="1002"/>
      <c r="J4" s="1002"/>
      <c r="K4" s="1002"/>
      <c r="L4" s="1002"/>
      <c r="M4" s="1002"/>
      <c r="N4" s="1002"/>
      <c r="O4" s="1002"/>
      <c r="P4" s="1002"/>
      <c r="Q4" s="1002"/>
      <c r="R4" s="1002"/>
      <c r="S4" s="1002"/>
      <c r="T4" s="1002"/>
      <c r="U4" s="1002"/>
      <c r="V4" s="1002"/>
    </row>
    <row r="5" spans="1:22" ht="18" customHeight="1">
      <c r="B5" s="310"/>
      <c r="C5" s="310"/>
      <c r="D5" s="310"/>
      <c r="E5" s="310"/>
      <c r="F5" s="310"/>
      <c r="G5" s="310"/>
      <c r="H5" s="310"/>
      <c r="I5" s="310"/>
      <c r="J5" s="1004" t="str">
        <f>'例　①収支予算書　事業'!L3</f>
        <v>〔事業〕</v>
      </c>
      <c r="K5" s="1004"/>
      <c r="L5" s="1004"/>
      <c r="M5" s="1004"/>
      <c r="N5" s="310"/>
      <c r="O5" s="310"/>
      <c r="P5" s="310"/>
      <c r="Q5" s="310"/>
      <c r="R5" s="310"/>
      <c r="S5" s="310"/>
      <c r="T5" s="310"/>
      <c r="U5" s="310"/>
      <c r="V5" s="310"/>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98" t="s">
        <v>269</v>
      </c>
      <c r="N8" s="999"/>
      <c r="O8" s="1000"/>
      <c r="P8" s="1003" t="str">
        <f>'例　①収支予算書　事業'!V5</f>
        <v>（一財）北海道バスケットボール協会</v>
      </c>
      <c r="Q8" s="1003"/>
      <c r="R8" s="1003"/>
      <c r="S8" s="1003"/>
      <c r="T8" s="1003"/>
      <c r="U8" s="1003"/>
      <c r="V8" s="1003"/>
    </row>
    <row r="9" spans="1:22" ht="18.600000000000001">
      <c r="A9" s="43"/>
      <c r="B9" s="43"/>
      <c r="C9" s="43"/>
      <c r="D9" s="43"/>
      <c r="E9" s="43"/>
      <c r="F9" s="43"/>
      <c r="G9" s="43"/>
      <c r="H9" s="43"/>
      <c r="I9" s="43"/>
      <c r="J9" s="43"/>
      <c r="K9" s="43"/>
      <c r="L9" s="43"/>
      <c r="M9" s="998" t="s">
        <v>272</v>
      </c>
      <c r="N9" s="999"/>
      <c r="O9" s="1000"/>
      <c r="P9" s="1003" t="str">
        <f>'例　①収支予算書　事業'!V6</f>
        <v>総務委員会</v>
      </c>
      <c r="Q9" s="1003"/>
      <c r="R9" s="1003"/>
      <c r="S9" s="1003"/>
      <c r="T9" s="1003"/>
      <c r="U9" s="1003"/>
      <c r="V9" s="1003"/>
    </row>
    <row r="10" spans="1:22" ht="18.600000000000001">
      <c r="A10" s="43"/>
      <c r="B10" s="43"/>
      <c r="C10" s="43"/>
      <c r="D10" s="43"/>
      <c r="E10" s="43"/>
      <c r="F10" s="43"/>
      <c r="G10" s="43"/>
      <c r="H10" s="43"/>
      <c r="I10" s="43"/>
      <c r="J10" s="43"/>
      <c r="K10" s="43"/>
      <c r="L10" s="43"/>
      <c r="M10" s="998" t="s">
        <v>29</v>
      </c>
      <c r="N10" s="999"/>
      <c r="O10" s="1000"/>
      <c r="P10" s="1003" t="str">
        <f>'例　①収支予算書　事業'!V7</f>
        <v>委員長　茂呂山　高志</v>
      </c>
      <c r="Q10" s="1003"/>
      <c r="R10" s="1003"/>
      <c r="S10" s="1003"/>
      <c r="T10" s="1003"/>
      <c r="U10" s="1003"/>
      <c r="V10" s="1003"/>
    </row>
    <row r="11" spans="1:22" ht="18.600000000000001">
      <c r="A11" s="43"/>
      <c r="B11" s="43"/>
      <c r="C11" s="43"/>
      <c r="D11" s="43"/>
      <c r="E11" s="43"/>
      <c r="F11" s="43"/>
      <c r="G11" s="43"/>
      <c r="H11" s="43"/>
      <c r="I11" s="43"/>
      <c r="J11" s="43"/>
      <c r="K11" s="43"/>
      <c r="L11" s="996"/>
      <c r="M11" s="1005"/>
      <c r="N11" s="1005"/>
      <c r="O11" s="1005"/>
      <c r="P11" s="1006"/>
      <c r="Q11" s="1006"/>
      <c r="R11" s="1006"/>
      <c r="S11" s="1006"/>
      <c r="T11" s="1006"/>
      <c r="U11" s="1006"/>
      <c r="V11" s="1006"/>
    </row>
    <row r="12" spans="1:22" ht="18.600000000000001">
      <c r="A12" s="995"/>
      <c r="B12" s="995"/>
      <c r="C12" s="995"/>
      <c r="D12" s="995"/>
      <c r="E12" s="995"/>
      <c r="F12" s="995"/>
      <c r="G12" s="43"/>
      <c r="H12" s="43"/>
      <c r="I12" s="43"/>
      <c r="J12" s="43"/>
      <c r="K12" s="43"/>
      <c r="L12" s="996"/>
      <c r="M12" s="996"/>
      <c r="N12" s="996"/>
      <c r="O12" s="996"/>
      <c r="P12" s="997"/>
      <c r="Q12" s="996"/>
      <c r="R12" s="996"/>
      <c r="S12" s="996"/>
      <c r="T12" s="996"/>
      <c r="U12" s="996"/>
      <c r="V12" s="996"/>
    </row>
    <row r="13" spans="1:22">
      <c r="A13" s="974"/>
      <c r="B13" s="974"/>
      <c r="C13" s="974"/>
      <c r="D13" s="974"/>
      <c r="E13" s="974"/>
      <c r="F13" s="974"/>
      <c r="G13" s="974"/>
      <c r="H13" s="974"/>
      <c r="I13" s="974"/>
      <c r="J13" s="974"/>
      <c r="K13" s="974"/>
      <c r="L13" s="974"/>
      <c r="M13" s="974"/>
      <c r="N13" s="974"/>
      <c r="O13" s="974"/>
      <c r="P13" s="974"/>
      <c r="Q13" s="974"/>
      <c r="R13" s="974"/>
      <c r="S13" s="974"/>
      <c r="T13" s="974"/>
      <c r="U13" s="974"/>
      <c r="V13" s="974"/>
    </row>
    <row r="14" spans="1:22" ht="10.199999999999999" customHeight="1" thickBot="1">
      <c r="A14" s="974"/>
      <c r="B14" s="974"/>
      <c r="C14" s="974"/>
      <c r="D14" s="974"/>
      <c r="E14" s="974"/>
      <c r="F14" s="974"/>
      <c r="G14" s="974"/>
      <c r="H14" s="974"/>
      <c r="I14" s="974"/>
      <c r="J14" s="974"/>
      <c r="K14" s="974"/>
      <c r="L14" s="974"/>
      <c r="M14" s="974"/>
      <c r="N14" s="974"/>
      <c r="O14" s="974"/>
      <c r="P14" s="974"/>
      <c r="Q14" s="974"/>
      <c r="R14" s="974"/>
      <c r="S14" s="974"/>
      <c r="T14" s="974"/>
      <c r="U14" s="974"/>
      <c r="V14" s="974"/>
    </row>
    <row r="15" spans="1:22" ht="10.199999999999999" customHeight="1" thickBot="1">
      <c r="A15" s="1007" t="s">
        <v>255</v>
      </c>
      <c r="B15" s="973"/>
      <c r="C15" s="973"/>
      <c r="D15" s="973"/>
      <c r="E15" s="973"/>
      <c r="F15" s="1008"/>
      <c r="G15" s="1013" t="str">
        <f>'例　①収支予算書　事業'!D10</f>
        <v>6.事業</v>
      </c>
      <c r="H15" s="1013"/>
      <c r="I15" s="1013"/>
      <c r="J15" s="1013"/>
      <c r="K15" s="1013"/>
      <c r="L15" s="1013"/>
      <c r="M15" s="1013"/>
      <c r="N15" s="1013"/>
      <c r="O15" s="1013"/>
      <c r="P15" s="1013"/>
      <c r="Q15" s="1013"/>
      <c r="R15" s="1013"/>
      <c r="S15" s="1013"/>
      <c r="T15" s="1013"/>
      <c r="U15" s="1013"/>
      <c r="V15" s="1013"/>
    </row>
    <row r="16" spans="1:22" ht="10.199999999999999" customHeight="1" thickBot="1">
      <c r="A16" s="1009"/>
      <c r="B16" s="974"/>
      <c r="C16" s="974"/>
      <c r="D16" s="974"/>
      <c r="E16" s="974"/>
      <c r="F16" s="975"/>
      <c r="G16" s="1013"/>
      <c r="H16" s="1013"/>
      <c r="I16" s="1013"/>
      <c r="J16" s="1013"/>
      <c r="K16" s="1013"/>
      <c r="L16" s="1013"/>
      <c r="M16" s="1013"/>
      <c r="N16" s="1013"/>
      <c r="O16" s="1013"/>
      <c r="P16" s="1013"/>
      <c r="Q16" s="1013"/>
      <c r="R16" s="1013"/>
      <c r="S16" s="1013"/>
      <c r="T16" s="1013"/>
      <c r="U16" s="1013"/>
      <c r="V16" s="1013"/>
    </row>
    <row r="17" spans="1:22" ht="10.199999999999999" customHeight="1" thickBot="1">
      <c r="A17" s="1010"/>
      <c r="B17" s="1011"/>
      <c r="C17" s="1011"/>
      <c r="D17" s="1011"/>
      <c r="E17" s="1011"/>
      <c r="F17" s="1012"/>
      <c r="G17" s="1013"/>
      <c r="H17" s="1013"/>
      <c r="I17" s="1013"/>
      <c r="J17" s="1013"/>
      <c r="K17" s="1013"/>
      <c r="L17" s="1013"/>
      <c r="M17" s="1013"/>
      <c r="N17" s="1013"/>
      <c r="O17" s="1013"/>
      <c r="P17" s="1013"/>
      <c r="Q17" s="1013"/>
      <c r="R17" s="1013"/>
      <c r="S17" s="1013"/>
      <c r="T17" s="1013"/>
      <c r="U17" s="1013"/>
      <c r="V17" s="1013"/>
    </row>
    <row r="18" spans="1:22" ht="10.199999999999999" customHeight="1">
      <c r="A18" s="929" t="s">
        <v>81</v>
      </c>
      <c r="B18" s="930"/>
      <c r="C18" s="930"/>
      <c r="D18" s="930"/>
      <c r="E18" s="930"/>
      <c r="F18" s="931"/>
      <c r="G18" s="1014" t="str">
        <f>'例　①収支予算書　事業'!D11</f>
        <v>【社会人】</v>
      </c>
      <c r="H18" s="1015"/>
      <c r="I18" s="1015"/>
      <c r="J18" s="1018" t="str">
        <f>'例　①収支予算書　事業'!J11</f>
        <v>第○○回　道民大会　男子B・Cクラス</v>
      </c>
      <c r="K18" s="1018"/>
      <c r="L18" s="1018"/>
      <c r="M18" s="1018"/>
      <c r="N18" s="1018"/>
      <c r="O18" s="1018"/>
      <c r="P18" s="1018"/>
      <c r="Q18" s="1018"/>
      <c r="R18" s="1018"/>
      <c r="S18" s="1018"/>
      <c r="T18" s="1018"/>
      <c r="U18" s="1018"/>
      <c r="V18" s="1019"/>
    </row>
    <row r="19" spans="1:22" ht="10.199999999999999" customHeight="1">
      <c r="A19" s="929"/>
      <c r="B19" s="930"/>
      <c r="C19" s="930"/>
      <c r="D19" s="930"/>
      <c r="E19" s="930"/>
      <c r="F19" s="931"/>
      <c r="G19" s="1016"/>
      <c r="H19" s="1017"/>
      <c r="I19" s="1017"/>
      <c r="J19" s="1020"/>
      <c r="K19" s="1020"/>
      <c r="L19" s="1020"/>
      <c r="M19" s="1020"/>
      <c r="N19" s="1020"/>
      <c r="O19" s="1020"/>
      <c r="P19" s="1020"/>
      <c r="Q19" s="1020"/>
      <c r="R19" s="1020"/>
      <c r="S19" s="1020"/>
      <c r="T19" s="1020"/>
      <c r="U19" s="1020"/>
      <c r="V19" s="1021"/>
    </row>
    <row r="20" spans="1:22" ht="10.199999999999999" customHeight="1" thickBot="1">
      <c r="A20" s="932"/>
      <c r="B20" s="933"/>
      <c r="C20" s="933"/>
      <c r="D20" s="933"/>
      <c r="E20" s="933"/>
      <c r="F20" s="934"/>
      <c r="G20" s="1016"/>
      <c r="H20" s="1017"/>
      <c r="I20" s="1017"/>
      <c r="J20" s="1020"/>
      <c r="K20" s="1020"/>
      <c r="L20" s="1020"/>
      <c r="M20" s="1020"/>
      <c r="N20" s="1020"/>
      <c r="O20" s="1020"/>
      <c r="P20" s="1020"/>
      <c r="Q20" s="1020"/>
      <c r="R20" s="1020"/>
      <c r="S20" s="1020"/>
      <c r="T20" s="1020"/>
      <c r="U20" s="1020"/>
      <c r="V20" s="1021"/>
    </row>
    <row r="21" spans="1:22" ht="10.199999999999999" customHeight="1">
      <c r="A21" s="970" t="s">
        <v>82</v>
      </c>
      <c r="B21" s="973" t="s">
        <v>28</v>
      </c>
      <c r="C21" s="973"/>
      <c r="D21" s="973"/>
      <c r="E21" s="973"/>
      <c r="F21" s="973"/>
      <c r="G21" s="1023">
        <v>20</v>
      </c>
      <c r="H21" s="1026">
        <f>'例　①収支予算書　事業'!D15</f>
        <v>25</v>
      </c>
      <c r="I21" s="912" t="s">
        <v>395</v>
      </c>
      <c r="J21" s="912">
        <f>'例　①収支予算書　事業'!F15</f>
        <v>7</v>
      </c>
      <c r="K21" s="912" t="s">
        <v>396</v>
      </c>
      <c r="L21" s="915">
        <f>'例　①収支予算書　事業'!H15</f>
        <v>19</v>
      </c>
      <c r="M21" s="917" t="s">
        <v>397</v>
      </c>
      <c r="N21" s="920" t="s">
        <v>398</v>
      </c>
      <c r="O21" s="912">
        <v>20</v>
      </c>
      <c r="P21" s="912">
        <f>'例　①収支予算書　事業'!L15</f>
        <v>25</v>
      </c>
      <c r="Q21" s="912" t="s">
        <v>395</v>
      </c>
      <c r="R21" s="912">
        <f>'例　①収支予算書　事業'!N15</f>
        <v>7</v>
      </c>
      <c r="S21" s="915" t="s">
        <v>396</v>
      </c>
      <c r="T21" s="917">
        <f>'例　①収支予算書　事業'!P15</f>
        <v>21</v>
      </c>
      <c r="U21" s="917" t="s">
        <v>397</v>
      </c>
      <c r="V21" s="923"/>
    </row>
    <row r="22" spans="1:22" ht="10.199999999999999" customHeight="1">
      <c r="A22" s="971"/>
      <c r="B22" s="974"/>
      <c r="C22" s="974"/>
      <c r="D22" s="974"/>
      <c r="E22" s="974"/>
      <c r="F22" s="974"/>
      <c r="G22" s="1024"/>
      <c r="H22" s="1027"/>
      <c r="I22" s="913"/>
      <c r="J22" s="913"/>
      <c r="K22" s="913"/>
      <c r="L22" s="697"/>
      <c r="M22" s="918"/>
      <c r="N22" s="921"/>
      <c r="O22" s="913"/>
      <c r="P22" s="913"/>
      <c r="Q22" s="913"/>
      <c r="R22" s="913"/>
      <c r="S22" s="697"/>
      <c r="T22" s="918"/>
      <c r="U22" s="918"/>
      <c r="V22" s="924"/>
    </row>
    <row r="23" spans="1:22" ht="10.199999999999999" customHeight="1">
      <c r="A23" s="971"/>
      <c r="B23" s="974"/>
      <c r="C23" s="974"/>
      <c r="D23" s="974"/>
      <c r="E23" s="974"/>
      <c r="F23" s="974"/>
      <c r="G23" s="1025"/>
      <c r="H23" s="1028"/>
      <c r="I23" s="914"/>
      <c r="J23" s="914"/>
      <c r="K23" s="914"/>
      <c r="L23" s="916"/>
      <c r="M23" s="919"/>
      <c r="N23" s="922"/>
      <c r="O23" s="914"/>
      <c r="P23" s="914"/>
      <c r="Q23" s="914"/>
      <c r="R23" s="914"/>
      <c r="S23" s="916"/>
      <c r="T23" s="919"/>
      <c r="U23" s="919"/>
      <c r="V23" s="925"/>
    </row>
    <row r="24" spans="1:22" ht="10.199999999999999" customHeight="1">
      <c r="A24" s="971"/>
      <c r="B24" s="974"/>
      <c r="C24" s="974"/>
      <c r="D24" s="974"/>
      <c r="E24" s="974"/>
      <c r="F24" s="975"/>
      <c r="G24" s="945" t="s">
        <v>67</v>
      </c>
      <c r="H24" s="946"/>
      <c r="I24" s="949">
        <f>'例　①収支予算書　事業'!S15</f>
        <v>3</v>
      </c>
      <c r="J24" s="949"/>
      <c r="K24" s="951" t="s">
        <v>27</v>
      </c>
      <c r="L24" s="952"/>
      <c r="M24" s="955"/>
      <c r="N24" s="956"/>
      <c r="O24" s="956"/>
      <c r="P24" s="956"/>
      <c r="Q24" s="956"/>
      <c r="R24" s="956"/>
      <c r="S24" s="956"/>
      <c r="T24" s="956"/>
      <c r="U24" s="956"/>
      <c r="V24" s="957"/>
    </row>
    <row r="25" spans="1:22" ht="10.199999999999999" customHeight="1">
      <c r="A25" s="971"/>
      <c r="B25" s="976"/>
      <c r="C25" s="976"/>
      <c r="D25" s="976"/>
      <c r="E25" s="976"/>
      <c r="F25" s="977"/>
      <c r="G25" s="947"/>
      <c r="H25" s="948"/>
      <c r="I25" s="950"/>
      <c r="J25" s="950"/>
      <c r="K25" s="953"/>
      <c r="L25" s="954"/>
      <c r="M25" s="958"/>
      <c r="N25" s="959"/>
      <c r="O25" s="959"/>
      <c r="P25" s="959"/>
      <c r="Q25" s="959"/>
      <c r="R25" s="959"/>
      <c r="S25" s="959"/>
      <c r="T25" s="959"/>
      <c r="U25" s="959"/>
      <c r="V25" s="960"/>
    </row>
    <row r="26" spans="1:22" ht="10.199999999999999" customHeight="1">
      <c r="A26" s="971"/>
      <c r="B26" s="978" t="s">
        <v>26</v>
      </c>
      <c r="C26" s="978"/>
      <c r="D26" s="978"/>
      <c r="E26" s="978"/>
      <c r="F26" s="979"/>
      <c r="G26" s="980" t="str">
        <f>'例　①収支予算書　事業'!C16</f>
        <v>○○総合体育館、○○アリーナ、○○高校、△△高校</v>
      </c>
      <c r="H26" s="981"/>
      <c r="I26" s="981"/>
      <c r="J26" s="981"/>
      <c r="K26" s="981"/>
      <c r="L26" s="981"/>
      <c r="M26" s="981"/>
      <c r="N26" s="981"/>
      <c r="O26" s="981"/>
      <c r="P26" s="981"/>
      <c r="Q26" s="981"/>
      <c r="R26" s="981"/>
      <c r="S26" s="981"/>
      <c r="T26" s="981"/>
      <c r="U26" s="981"/>
      <c r="V26" s="982"/>
    </row>
    <row r="27" spans="1:22" ht="10.199999999999999" customHeight="1">
      <c r="A27" s="971"/>
      <c r="B27" s="974"/>
      <c r="C27" s="974"/>
      <c r="D27" s="974"/>
      <c r="E27" s="974"/>
      <c r="F27" s="975"/>
      <c r="G27" s="983"/>
      <c r="H27" s="984"/>
      <c r="I27" s="984"/>
      <c r="J27" s="984"/>
      <c r="K27" s="984"/>
      <c r="L27" s="984"/>
      <c r="M27" s="984"/>
      <c r="N27" s="984"/>
      <c r="O27" s="984"/>
      <c r="P27" s="984"/>
      <c r="Q27" s="984"/>
      <c r="R27" s="984"/>
      <c r="S27" s="984"/>
      <c r="T27" s="984"/>
      <c r="U27" s="984"/>
      <c r="V27" s="985"/>
    </row>
    <row r="28" spans="1:22" ht="10.199999999999999" customHeight="1">
      <c r="A28" s="971"/>
      <c r="B28" s="976"/>
      <c r="C28" s="976"/>
      <c r="D28" s="976"/>
      <c r="E28" s="976"/>
      <c r="F28" s="977"/>
      <c r="G28" s="986"/>
      <c r="H28" s="987"/>
      <c r="I28" s="987"/>
      <c r="J28" s="987"/>
      <c r="K28" s="987"/>
      <c r="L28" s="987"/>
      <c r="M28" s="987"/>
      <c r="N28" s="987"/>
      <c r="O28" s="987"/>
      <c r="P28" s="987"/>
      <c r="Q28" s="987"/>
      <c r="R28" s="987"/>
      <c r="S28" s="987"/>
      <c r="T28" s="987"/>
      <c r="U28" s="987"/>
      <c r="V28" s="988"/>
    </row>
    <row r="29" spans="1:22" ht="10.199999999999999" customHeight="1">
      <c r="A29" s="971"/>
      <c r="B29" s="989" t="s">
        <v>78</v>
      </c>
      <c r="C29" s="989"/>
      <c r="D29" s="989"/>
      <c r="E29" s="989"/>
      <c r="F29" s="990"/>
      <c r="G29" s="961" t="s">
        <v>614</v>
      </c>
      <c r="H29" s="962"/>
      <c r="I29" s="962"/>
      <c r="J29" s="962"/>
      <c r="K29" s="962"/>
      <c r="L29" s="962"/>
      <c r="M29" s="962"/>
      <c r="N29" s="962"/>
      <c r="O29" s="962"/>
      <c r="P29" s="962"/>
      <c r="Q29" s="962"/>
      <c r="R29" s="962"/>
      <c r="S29" s="962"/>
      <c r="T29" s="962"/>
      <c r="U29" s="962"/>
      <c r="V29" s="963"/>
    </row>
    <row r="30" spans="1:22" ht="10.199999999999999" customHeight="1">
      <c r="A30" s="971"/>
      <c r="B30" s="989"/>
      <c r="C30" s="989"/>
      <c r="D30" s="989"/>
      <c r="E30" s="989"/>
      <c r="F30" s="990"/>
      <c r="G30" s="964"/>
      <c r="H30" s="965"/>
      <c r="I30" s="965"/>
      <c r="J30" s="965"/>
      <c r="K30" s="965"/>
      <c r="L30" s="965"/>
      <c r="M30" s="965"/>
      <c r="N30" s="965"/>
      <c r="O30" s="965"/>
      <c r="P30" s="965"/>
      <c r="Q30" s="965"/>
      <c r="R30" s="965"/>
      <c r="S30" s="965"/>
      <c r="T30" s="965"/>
      <c r="U30" s="965"/>
      <c r="V30" s="966"/>
    </row>
    <row r="31" spans="1:22" ht="10.199999999999999" customHeight="1">
      <c r="A31" s="971"/>
      <c r="B31" s="989"/>
      <c r="C31" s="989"/>
      <c r="D31" s="989"/>
      <c r="E31" s="989"/>
      <c r="F31" s="990"/>
      <c r="G31" s="964"/>
      <c r="H31" s="965"/>
      <c r="I31" s="965"/>
      <c r="J31" s="965"/>
      <c r="K31" s="965"/>
      <c r="L31" s="965"/>
      <c r="M31" s="965"/>
      <c r="N31" s="965"/>
      <c r="O31" s="965"/>
      <c r="P31" s="965"/>
      <c r="Q31" s="965"/>
      <c r="R31" s="965"/>
      <c r="S31" s="965"/>
      <c r="T31" s="965"/>
      <c r="U31" s="965"/>
      <c r="V31" s="966"/>
    </row>
    <row r="32" spans="1:22" ht="10.199999999999999" customHeight="1">
      <c r="A32" s="971"/>
      <c r="B32" s="989"/>
      <c r="C32" s="989"/>
      <c r="D32" s="989"/>
      <c r="E32" s="989"/>
      <c r="F32" s="990"/>
      <c r="G32" s="964"/>
      <c r="H32" s="965"/>
      <c r="I32" s="965"/>
      <c r="J32" s="965"/>
      <c r="K32" s="965"/>
      <c r="L32" s="965"/>
      <c r="M32" s="965"/>
      <c r="N32" s="965"/>
      <c r="O32" s="965"/>
      <c r="P32" s="965"/>
      <c r="Q32" s="965"/>
      <c r="R32" s="965"/>
      <c r="S32" s="965"/>
      <c r="T32" s="965"/>
      <c r="U32" s="965"/>
      <c r="V32" s="966"/>
    </row>
    <row r="33" spans="1:22" ht="10.199999999999999" customHeight="1">
      <c r="A33" s="971"/>
      <c r="B33" s="989"/>
      <c r="C33" s="989"/>
      <c r="D33" s="989"/>
      <c r="E33" s="989"/>
      <c r="F33" s="990"/>
      <c r="G33" s="964"/>
      <c r="H33" s="965"/>
      <c r="I33" s="965"/>
      <c r="J33" s="965"/>
      <c r="K33" s="965"/>
      <c r="L33" s="965"/>
      <c r="M33" s="965"/>
      <c r="N33" s="965"/>
      <c r="O33" s="965"/>
      <c r="P33" s="965"/>
      <c r="Q33" s="965"/>
      <c r="R33" s="965"/>
      <c r="S33" s="965"/>
      <c r="T33" s="965"/>
      <c r="U33" s="965"/>
      <c r="V33" s="966"/>
    </row>
    <row r="34" spans="1:22" ht="10.199999999999999" customHeight="1">
      <c r="A34" s="971"/>
      <c r="B34" s="989"/>
      <c r="C34" s="989"/>
      <c r="D34" s="989"/>
      <c r="E34" s="989"/>
      <c r="F34" s="990"/>
      <c r="G34" s="964"/>
      <c r="H34" s="965"/>
      <c r="I34" s="965"/>
      <c r="J34" s="965"/>
      <c r="K34" s="965"/>
      <c r="L34" s="965"/>
      <c r="M34" s="965"/>
      <c r="N34" s="965"/>
      <c r="O34" s="965"/>
      <c r="P34" s="965"/>
      <c r="Q34" s="965"/>
      <c r="R34" s="965"/>
      <c r="S34" s="965"/>
      <c r="T34" s="965"/>
      <c r="U34" s="965"/>
      <c r="V34" s="966"/>
    </row>
    <row r="35" spans="1:22" ht="10.199999999999999" customHeight="1">
      <c r="A35" s="971"/>
      <c r="B35" s="989"/>
      <c r="C35" s="989"/>
      <c r="D35" s="989"/>
      <c r="E35" s="989"/>
      <c r="F35" s="990"/>
      <c r="G35" s="964"/>
      <c r="H35" s="965"/>
      <c r="I35" s="965"/>
      <c r="J35" s="965"/>
      <c r="K35" s="965"/>
      <c r="L35" s="965"/>
      <c r="M35" s="965"/>
      <c r="N35" s="965"/>
      <c r="O35" s="965"/>
      <c r="P35" s="965"/>
      <c r="Q35" s="965"/>
      <c r="R35" s="965"/>
      <c r="S35" s="965"/>
      <c r="T35" s="965"/>
      <c r="U35" s="965"/>
      <c r="V35" s="966"/>
    </row>
    <row r="36" spans="1:22" ht="10.199999999999999" customHeight="1">
      <c r="A36" s="971"/>
      <c r="B36" s="989"/>
      <c r="C36" s="989"/>
      <c r="D36" s="989"/>
      <c r="E36" s="989"/>
      <c r="F36" s="990"/>
      <c r="G36" s="964"/>
      <c r="H36" s="965"/>
      <c r="I36" s="965"/>
      <c r="J36" s="965"/>
      <c r="K36" s="965"/>
      <c r="L36" s="965"/>
      <c r="M36" s="965"/>
      <c r="N36" s="965"/>
      <c r="O36" s="965"/>
      <c r="P36" s="965"/>
      <c r="Q36" s="965"/>
      <c r="R36" s="965"/>
      <c r="S36" s="965"/>
      <c r="T36" s="965"/>
      <c r="U36" s="965"/>
      <c r="V36" s="966"/>
    </row>
    <row r="37" spans="1:22" ht="10.199999999999999" customHeight="1">
      <c r="A37" s="971"/>
      <c r="B37" s="989"/>
      <c r="C37" s="989"/>
      <c r="D37" s="989"/>
      <c r="E37" s="989"/>
      <c r="F37" s="990"/>
      <c r="G37" s="964"/>
      <c r="H37" s="965"/>
      <c r="I37" s="965"/>
      <c r="J37" s="965"/>
      <c r="K37" s="965"/>
      <c r="L37" s="965"/>
      <c r="M37" s="965"/>
      <c r="N37" s="965"/>
      <c r="O37" s="965"/>
      <c r="P37" s="965"/>
      <c r="Q37" s="965"/>
      <c r="R37" s="965"/>
      <c r="S37" s="965"/>
      <c r="T37" s="965"/>
      <c r="U37" s="965"/>
      <c r="V37" s="966"/>
    </row>
    <row r="38" spans="1:22" ht="10.199999999999999" customHeight="1">
      <c r="A38" s="971"/>
      <c r="B38" s="989"/>
      <c r="C38" s="989"/>
      <c r="D38" s="989"/>
      <c r="E38" s="989"/>
      <c r="F38" s="990"/>
      <c r="G38" s="964"/>
      <c r="H38" s="965"/>
      <c r="I38" s="965"/>
      <c r="J38" s="965"/>
      <c r="K38" s="965"/>
      <c r="L38" s="965"/>
      <c r="M38" s="965"/>
      <c r="N38" s="965"/>
      <c r="O38" s="965"/>
      <c r="P38" s="965"/>
      <c r="Q38" s="965"/>
      <c r="R38" s="965"/>
      <c r="S38" s="965"/>
      <c r="T38" s="965"/>
      <c r="U38" s="965"/>
      <c r="V38" s="966"/>
    </row>
    <row r="39" spans="1:22" ht="10.199999999999999" customHeight="1">
      <c r="A39" s="971"/>
      <c r="B39" s="989"/>
      <c r="C39" s="989"/>
      <c r="D39" s="989"/>
      <c r="E39" s="989"/>
      <c r="F39" s="990"/>
      <c r="G39" s="964"/>
      <c r="H39" s="965"/>
      <c r="I39" s="965"/>
      <c r="J39" s="965"/>
      <c r="K39" s="965"/>
      <c r="L39" s="965"/>
      <c r="M39" s="965"/>
      <c r="N39" s="965"/>
      <c r="O39" s="965"/>
      <c r="P39" s="965"/>
      <c r="Q39" s="965"/>
      <c r="R39" s="965"/>
      <c r="S39" s="965"/>
      <c r="T39" s="965"/>
      <c r="U39" s="965"/>
      <c r="V39" s="966"/>
    </row>
    <row r="40" spans="1:22" ht="10.199999999999999" customHeight="1">
      <c r="A40" s="971"/>
      <c r="B40" s="989"/>
      <c r="C40" s="989"/>
      <c r="D40" s="989"/>
      <c r="E40" s="989"/>
      <c r="F40" s="990"/>
      <c r="G40" s="964"/>
      <c r="H40" s="965"/>
      <c r="I40" s="965"/>
      <c r="J40" s="965"/>
      <c r="K40" s="965"/>
      <c r="L40" s="965"/>
      <c r="M40" s="965"/>
      <c r="N40" s="965"/>
      <c r="O40" s="965"/>
      <c r="P40" s="965"/>
      <c r="Q40" s="965"/>
      <c r="R40" s="965"/>
      <c r="S40" s="965"/>
      <c r="T40" s="965"/>
      <c r="U40" s="965"/>
      <c r="V40" s="966"/>
    </row>
    <row r="41" spans="1:22" ht="9.75" customHeight="1">
      <c r="A41" s="971"/>
      <c r="B41" s="989"/>
      <c r="C41" s="989"/>
      <c r="D41" s="989"/>
      <c r="E41" s="989"/>
      <c r="F41" s="990"/>
      <c r="G41" s="964"/>
      <c r="H41" s="965"/>
      <c r="I41" s="965"/>
      <c r="J41" s="965"/>
      <c r="K41" s="965"/>
      <c r="L41" s="965"/>
      <c r="M41" s="965"/>
      <c r="N41" s="965"/>
      <c r="O41" s="965"/>
      <c r="P41" s="965"/>
      <c r="Q41" s="965"/>
      <c r="R41" s="965"/>
      <c r="S41" s="965"/>
      <c r="T41" s="965"/>
      <c r="U41" s="965"/>
      <c r="V41" s="966"/>
    </row>
    <row r="42" spans="1:22" ht="10.199999999999999" customHeight="1">
      <c r="A42" s="971"/>
      <c r="B42" s="989"/>
      <c r="C42" s="989"/>
      <c r="D42" s="989"/>
      <c r="E42" s="989"/>
      <c r="F42" s="990"/>
      <c r="G42" s="964"/>
      <c r="H42" s="965"/>
      <c r="I42" s="965"/>
      <c r="J42" s="965"/>
      <c r="K42" s="965"/>
      <c r="L42" s="965"/>
      <c r="M42" s="965"/>
      <c r="N42" s="965"/>
      <c r="O42" s="965"/>
      <c r="P42" s="965"/>
      <c r="Q42" s="965"/>
      <c r="R42" s="965"/>
      <c r="S42" s="965"/>
      <c r="T42" s="965"/>
      <c r="U42" s="965"/>
      <c r="V42" s="966"/>
    </row>
    <row r="43" spans="1:22" ht="10.199999999999999" customHeight="1">
      <c r="A43" s="971"/>
      <c r="B43" s="989"/>
      <c r="C43" s="989"/>
      <c r="D43" s="989"/>
      <c r="E43" s="989"/>
      <c r="F43" s="990"/>
      <c r="G43" s="964"/>
      <c r="H43" s="965"/>
      <c r="I43" s="965"/>
      <c r="J43" s="965"/>
      <c r="K43" s="965"/>
      <c r="L43" s="965"/>
      <c r="M43" s="965"/>
      <c r="N43" s="965"/>
      <c r="O43" s="965"/>
      <c r="P43" s="965"/>
      <c r="Q43" s="965"/>
      <c r="R43" s="965"/>
      <c r="S43" s="965"/>
      <c r="T43" s="965"/>
      <c r="U43" s="965"/>
      <c r="V43" s="966"/>
    </row>
    <row r="44" spans="1:22" ht="10.199999999999999" customHeight="1">
      <c r="A44" s="971"/>
      <c r="B44" s="989"/>
      <c r="C44" s="989"/>
      <c r="D44" s="989"/>
      <c r="E44" s="989"/>
      <c r="F44" s="990"/>
      <c r="G44" s="964"/>
      <c r="H44" s="965"/>
      <c r="I44" s="965"/>
      <c r="J44" s="965"/>
      <c r="K44" s="965"/>
      <c r="L44" s="965"/>
      <c r="M44" s="965"/>
      <c r="N44" s="965"/>
      <c r="O44" s="965"/>
      <c r="P44" s="965"/>
      <c r="Q44" s="965"/>
      <c r="R44" s="965"/>
      <c r="S44" s="965"/>
      <c r="T44" s="965"/>
      <c r="U44" s="965"/>
      <c r="V44" s="966"/>
    </row>
    <row r="45" spans="1:22" ht="10.199999999999999" customHeight="1">
      <c r="A45" s="971"/>
      <c r="B45" s="1022" t="s">
        <v>79</v>
      </c>
      <c r="C45" s="989"/>
      <c r="D45" s="989"/>
      <c r="E45" s="989"/>
      <c r="F45" s="990"/>
      <c r="G45" s="961" t="s">
        <v>615</v>
      </c>
      <c r="H45" s="962"/>
      <c r="I45" s="962"/>
      <c r="J45" s="962"/>
      <c r="K45" s="962"/>
      <c r="L45" s="962"/>
      <c r="M45" s="962"/>
      <c r="N45" s="962"/>
      <c r="O45" s="962"/>
      <c r="P45" s="962"/>
      <c r="Q45" s="962"/>
      <c r="R45" s="962"/>
      <c r="S45" s="962"/>
      <c r="T45" s="962"/>
      <c r="U45" s="962"/>
      <c r="V45" s="963"/>
    </row>
    <row r="46" spans="1:22" ht="10.199999999999999" customHeight="1">
      <c r="A46" s="971"/>
      <c r="B46" s="1022"/>
      <c r="C46" s="989"/>
      <c r="D46" s="989"/>
      <c r="E46" s="989"/>
      <c r="F46" s="990"/>
      <c r="G46" s="964"/>
      <c r="H46" s="965"/>
      <c r="I46" s="965"/>
      <c r="J46" s="965"/>
      <c r="K46" s="965"/>
      <c r="L46" s="965"/>
      <c r="M46" s="965"/>
      <c r="N46" s="965"/>
      <c r="O46" s="965"/>
      <c r="P46" s="965"/>
      <c r="Q46" s="965"/>
      <c r="R46" s="965"/>
      <c r="S46" s="965"/>
      <c r="T46" s="965"/>
      <c r="U46" s="965"/>
      <c r="V46" s="966"/>
    </row>
    <row r="47" spans="1:22" ht="10.199999999999999" customHeight="1">
      <c r="A47" s="971"/>
      <c r="B47" s="1022"/>
      <c r="C47" s="989"/>
      <c r="D47" s="989"/>
      <c r="E47" s="989"/>
      <c r="F47" s="990"/>
      <c r="G47" s="964"/>
      <c r="H47" s="965"/>
      <c r="I47" s="965"/>
      <c r="J47" s="965"/>
      <c r="K47" s="965"/>
      <c r="L47" s="965"/>
      <c r="M47" s="965"/>
      <c r="N47" s="965"/>
      <c r="O47" s="965"/>
      <c r="P47" s="965"/>
      <c r="Q47" s="965"/>
      <c r="R47" s="965"/>
      <c r="S47" s="965"/>
      <c r="T47" s="965"/>
      <c r="U47" s="965"/>
      <c r="V47" s="966"/>
    </row>
    <row r="48" spans="1:22" ht="10.199999999999999" customHeight="1">
      <c r="A48" s="971"/>
      <c r="B48" s="1022"/>
      <c r="C48" s="989"/>
      <c r="D48" s="989"/>
      <c r="E48" s="989"/>
      <c r="F48" s="990"/>
      <c r="G48" s="964"/>
      <c r="H48" s="965"/>
      <c r="I48" s="965"/>
      <c r="J48" s="965"/>
      <c r="K48" s="965"/>
      <c r="L48" s="965"/>
      <c r="M48" s="965"/>
      <c r="N48" s="965"/>
      <c r="O48" s="965"/>
      <c r="P48" s="965"/>
      <c r="Q48" s="965"/>
      <c r="R48" s="965"/>
      <c r="S48" s="965"/>
      <c r="T48" s="965"/>
      <c r="U48" s="965"/>
      <c r="V48" s="966"/>
    </row>
    <row r="49" spans="1:30" ht="10.199999999999999" customHeight="1">
      <c r="A49" s="971"/>
      <c r="B49" s="1022"/>
      <c r="C49" s="989"/>
      <c r="D49" s="989"/>
      <c r="E49" s="989"/>
      <c r="F49" s="990"/>
      <c r="G49" s="964"/>
      <c r="H49" s="965"/>
      <c r="I49" s="965"/>
      <c r="J49" s="965"/>
      <c r="K49" s="965"/>
      <c r="L49" s="965"/>
      <c r="M49" s="965"/>
      <c r="N49" s="965"/>
      <c r="O49" s="965"/>
      <c r="P49" s="965"/>
      <c r="Q49" s="965"/>
      <c r="R49" s="965"/>
      <c r="S49" s="965"/>
      <c r="T49" s="965"/>
      <c r="U49" s="965"/>
      <c r="V49" s="966"/>
    </row>
    <row r="50" spans="1:30" ht="10.199999999999999" customHeight="1">
      <c r="A50" s="971"/>
      <c r="B50" s="1022"/>
      <c r="C50" s="989"/>
      <c r="D50" s="989"/>
      <c r="E50" s="989"/>
      <c r="F50" s="990"/>
      <c r="G50" s="964"/>
      <c r="H50" s="965"/>
      <c r="I50" s="965"/>
      <c r="J50" s="965"/>
      <c r="K50" s="965"/>
      <c r="L50" s="965"/>
      <c r="M50" s="965"/>
      <c r="N50" s="965"/>
      <c r="O50" s="965"/>
      <c r="P50" s="965"/>
      <c r="Q50" s="965"/>
      <c r="R50" s="965"/>
      <c r="S50" s="965"/>
      <c r="T50" s="965"/>
      <c r="U50" s="965"/>
      <c r="V50" s="966"/>
    </row>
    <row r="51" spans="1:30" ht="10.199999999999999" customHeight="1">
      <c r="A51" s="971"/>
      <c r="B51" s="1022"/>
      <c r="C51" s="989"/>
      <c r="D51" s="989"/>
      <c r="E51" s="989"/>
      <c r="F51" s="990"/>
      <c r="G51" s="964"/>
      <c r="H51" s="965"/>
      <c r="I51" s="965"/>
      <c r="J51" s="965"/>
      <c r="K51" s="965"/>
      <c r="L51" s="965"/>
      <c r="M51" s="965"/>
      <c r="N51" s="965"/>
      <c r="O51" s="965"/>
      <c r="P51" s="965"/>
      <c r="Q51" s="965"/>
      <c r="R51" s="965"/>
      <c r="S51" s="965"/>
      <c r="T51" s="965"/>
      <c r="U51" s="965"/>
      <c r="V51" s="966"/>
    </row>
    <row r="52" spans="1:30" ht="10.199999999999999" customHeight="1">
      <c r="A52" s="971"/>
      <c r="B52" s="1022"/>
      <c r="C52" s="989"/>
      <c r="D52" s="989"/>
      <c r="E52" s="989"/>
      <c r="F52" s="990"/>
      <c r="G52" s="964"/>
      <c r="H52" s="965"/>
      <c r="I52" s="965"/>
      <c r="J52" s="965"/>
      <c r="K52" s="965"/>
      <c r="L52" s="965"/>
      <c r="M52" s="965"/>
      <c r="N52" s="965"/>
      <c r="O52" s="965"/>
      <c r="P52" s="965"/>
      <c r="Q52" s="965"/>
      <c r="R52" s="965"/>
      <c r="S52" s="965"/>
      <c r="T52" s="965"/>
      <c r="U52" s="965"/>
      <c r="V52" s="966"/>
    </row>
    <row r="53" spans="1:30" ht="10.199999999999999" customHeight="1">
      <c r="A53" s="971"/>
      <c r="B53" s="1022"/>
      <c r="C53" s="989"/>
      <c r="D53" s="989"/>
      <c r="E53" s="989"/>
      <c r="F53" s="990"/>
      <c r="G53" s="964"/>
      <c r="H53" s="965"/>
      <c r="I53" s="965"/>
      <c r="J53" s="965"/>
      <c r="K53" s="965"/>
      <c r="L53" s="965"/>
      <c r="M53" s="965"/>
      <c r="N53" s="965"/>
      <c r="O53" s="965"/>
      <c r="P53" s="965"/>
      <c r="Q53" s="965"/>
      <c r="R53" s="965"/>
      <c r="S53" s="965"/>
      <c r="T53" s="965"/>
      <c r="U53" s="965"/>
      <c r="V53" s="966"/>
    </row>
    <row r="54" spans="1:30" ht="10.199999999999999" customHeight="1">
      <c r="A54" s="971"/>
      <c r="B54" s="1022"/>
      <c r="C54" s="989"/>
      <c r="D54" s="989"/>
      <c r="E54" s="989"/>
      <c r="F54" s="990"/>
      <c r="G54" s="964"/>
      <c r="H54" s="965"/>
      <c r="I54" s="965"/>
      <c r="J54" s="965"/>
      <c r="K54" s="965"/>
      <c r="L54" s="965"/>
      <c r="M54" s="965"/>
      <c r="N54" s="965"/>
      <c r="O54" s="965"/>
      <c r="P54" s="965"/>
      <c r="Q54" s="965"/>
      <c r="R54" s="965"/>
      <c r="S54" s="965"/>
      <c r="T54" s="965"/>
      <c r="U54" s="965"/>
      <c r="V54" s="966"/>
    </row>
    <row r="55" spans="1:30" ht="10.199999999999999" customHeight="1">
      <c r="A55" s="971"/>
      <c r="B55" s="1022"/>
      <c r="C55" s="989"/>
      <c r="D55" s="989"/>
      <c r="E55" s="989"/>
      <c r="F55" s="990"/>
      <c r="G55" s="964"/>
      <c r="H55" s="965"/>
      <c r="I55" s="965"/>
      <c r="J55" s="965"/>
      <c r="K55" s="965"/>
      <c r="L55" s="965"/>
      <c r="M55" s="965"/>
      <c r="N55" s="965"/>
      <c r="O55" s="965"/>
      <c r="P55" s="965"/>
      <c r="Q55" s="965"/>
      <c r="R55" s="965"/>
      <c r="S55" s="965"/>
      <c r="T55" s="965"/>
      <c r="U55" s="965"/>
      <c r="V55" s="966"/>
    </row>
    <row r="56" spans="1:30" ht="10.199999999999999" customHeight="1">
      <c r="A56" s="971"/>
      <c r="B56" s="1022"/>
      <c r="C56" s="989"/>
      <c r="D56" s="989"/>
      <c r="E56" s="989"/>
      <c r="F56" s="990"/>
      <c r="G56" s="964"/>
      <c r="H56" s="965"/>
      <c r="I56" s="965"/>
      <c r="J56" s="965"/>
      <c r="K56" s="965"/>
      <c r="L56" s="965"/>
      <c r="M56" s="965"/>
      <c r="N56" s="965"/>
      <c r="O56" s="965"/>
      <c r="P56" s="965"/>
      <c r="Q56" s="965"/>
      <c r="R56" s="965"/>
      <c r="S56" s="965"/>
      <c r="T56" s="965"/>
      <c r="U56" s="965"/>
      <c r="V56" s="966"/>
    </row>
    <row r="57" spans="1:30" ht="10.199999999999999" customHeight="1">
      <c r="A57" s="971"/>
      <c r="B57" s="1022"/>
      <c r="C57" s="989"/>
      <c r="D57" s="989"/>
      <c r="E57" s="989"/>
      <c r="F57" s="990"/>
      <c r="G57" s="964"/>
      <c r="H57" s="965"/>
      <c r="I57" s="965"/>
      <c r="J57" s="965"/>
      <c r="K57" s="965"/>
      <c r="L57" s="965"/>
      <c r="M57" s="965"/>
      <c r="N57" s="965"/>
      <c r="O57" s="965"/>
      <c r="P57" s="965"/>
      <c r="Q57" s="965"/>
      <c r="R57" s="965"/>
      <c r="S57" s="965"/>
      <c r="T57" s="965"/>
      <c r="U57" s="965"/>
      <c r="V57" s="966"/>
    </row>
    <row r="58" spans="1:30" ht="10.199999999999999" customHeight="1">
      <c r="A58" s="971"/>
      <c r="B58" s="1022"/>
      <c r="C58" s="989"/>
      <c r="D58" s="989"/>
      <c r="E58" s="989"/>
      <c r="F58" s="990"/>
      <c r="G58" s="964"/>
      <c r="H58" s="965"/>
      <c r="I58" s="965"/>
      <c r="J58" s="965"/>
      <c r="K58" s="965"/>
      <c r="L58" s="965"/>
      <c r="M58" s="965"/>
      <c r="N58" s="965"/>
      <c r="O58" s="965"/>
      <c r="P58" s="965"/>
      <c r="Q58" s="965"/>
      <c r="R58" s="965"/>
      <c r="S58" s="965"/>
      <c r="T58" s="965"/>
      <c r="U58" s="965"/>
      <c r="V58" s="966"/>
    </row>
    <row r="59" spans="1:30" ht="10.199999999999999" customHeight="1">
      <c r="A59" s="971"/>
      <c r="B59" s="1022"/>
      <c r="C59" s="989"/>
      <c r="D59" s="989"/>
      <c r="E59" s="989"/>
      <c r="F59" s="990"/>
      <c r="G59" s="964"/>
      <c r="H59" s="965"/>
      <c r="I59" s="965"/>
      <c r="J59" s="965"/>
      <c r="K59" s="965"/>
      <c r="L59" s="965"/>
      <c r="M59" s="965"/>
      <c r="N59" s="965"/>
      <c r="O59" s="965"/>
      <c r="P59" s="965"/>
      <c r="Q59" s="965"/>
      <c r="R59" s="965"/>
      <c r="S59" s="965"/>
      <c r="T59" s="965"/>
      <c r="U59" s="965"/>
      <c r="V59" s="966"/>
    </row>
    <row r="60" spans="1:30" ht="10.199999999999999" customHeight="1">
      <c r="A60" s="971"/>
      <c r="B60" s="1022"/>
      <c r="C60" s="989"/>
      <c r="D60" s="989"/>
      <c r="E60" s="989"/>
      <c r="F60" s="990"/>
      <c r="G60" s="967"/>
      <c r="H60" s="968"/>
      <c r="I60" s="968"/>
      <c r="J60" s="968"/>
      <c r="K60" s="968"/>
      <c r="L60" s="968"/>
      <c r="M60" s="968"/>
      <c r="N60" s="968"/>
      <c r="O60" s="968"/>
      <c r="P60" s="968"/>
      <c r="Q60" s="968"/>
      <c r="R60" s="968"/>
      <c r="S60" s="968"/>
      <c r="T60" s="968"/>
      <c r="U60" s="968"/>
      <c r="V60" s="969"/>
    </row>
    <row r="61" spans="1:30" ht="16.2" customHeight="1">
      <c r="A61" s="971"/>
      <c r="B61" s="930" t="s">
        <v>80</v>
      </c>
      <c r="C61" s="930"/>
      <c r="D61" s="930"/>
      <c r="E61" s="930"/>
      <c r="F61" s="931"/>
      <c r="G61" s="961" t="s">
        <v>616</v>
      </c>
      <c r="H61" s="962"/>
      <c r="I61" s="962"/>
      <c r="J61" s="962"/>
      <c r="K61" s="962"/>
      <c r="L61" s="962"/>
      <c r="M61" s="962"/>
      <c r="N61" s="962"/>
      <c r="O61" s="962"/>
      <c r="P61" s="962"/>
      <c r="Q61" s="962"/>
      <c r="R61" s="962"/>
      <c r="S61" s="962"/>
      <c r="T61" s="962"/>
      <c r="U61" s="962"/>
      <c r="V61" s="963"/>
    </row>
    <row r="62" spans="1:30" ht="16.2" customHeight="1">
      <c r="A62" s="971"/>
      <c r="B62" s="930"/>
      <c r="C62" s="930"/>
      <c r="D62" s="930"/>
      <c r="E62" s="930"/>
      <c r="F62" s="931"/>
      <c r="G62" s="991"/>
      <c r="H62" s="965"/>
      <c r="I62" s="965"/>
      <c r="J62" s="965"/>
      <c r="K62" s="965"/>
      <c r="L62" s="965"/>
      <c r="M62" s="965"/>
      <c r="N62" s="965"/>
      <c r="O62" s="965"/>
      <c r="P62" s="965"/>
      <c r="Q62" s="965"/>
      <c r="R62" s="965"/>
      <c r="S62" s="965"/>
      <c r="T62" s="965"/>
      <c r="U62" s="965"/>
      <c r="V62" s="966"/>
    </row>
    <row r="63" spans="1:30" ht="16.2" customHeight="1">
      <c r="A63" s="971"/>
      <c r="B63" s="930"/>
      <c r="C63" s="930"/>
      <c r="D63" s="930"/>
      <c r="E63" s="930"/>
      <c r="F63" s="931"/>
      <c r="G63" s="991"/>
      <c r="H63" s="965"/>
      <c r="I63" s="965"/>
      <c r="J63" s="965"/>
      <c r="K63" s="965"/>
      <c r="L63" s="965"/>
      <c r="M63" s="965"/>
      <c r="N63" s="965"/>
      <c r="O63" s="965"/>
      <c r="P63" s="965"/>
      <c r="Q63" s="965"/>
      <c r="R63" s="965"/>
      <c r="S63" s="965"/>
      <c r="T63" s="965"/>
      <c r="U63" s="965"/>
      <c r="V63" s="966"/>
      <c r="AD63" s="3">
        <v>24</v>
      </c>
    </row>
    <row r="64" spans="1:30" ht="16.2" customHeight="1">
      <c r="A64" s="971"/>
      <c r="B64" s="930"/>
      <c r="C64" s="930"/>
      <c r="D64" s="930"/>
      <c r="E64" s="930"/>
      <c r="F64" s="931"/>
      <c r="G64" s="991"/>
      <c r="H64" s="965"/>
      <c r="I64" s="965"/>
      <c r="J64" s="965"/>
      <c r="K64" s="965"/>
      <c r="L64" s="965"/>
      <c r="M64" s="965"/>
      <c r="N64" s="965"/>
      <c r="O64" s="965"/>
      <c r="P64" s="965"/>
      <c r="Q64" s="965"/>
      <c r="R64" s="965"/>
      <c r="S64" s="965"/>
      <c r="T64" s="965"/>
      <c r="U64" s="965"/>
      <c r="V64" s="966"/>
      <c r="AD64" s="3">
        <v>32</v>
      </c>
    </row>
    <row r="65" spans="1:22" ht="16.2" customHeight="1">
      <c r="A65" s="971"/>
      <c r="B65" s="930"/>
      <c r="C65" s="930"/>
      <c r="D65" s="930"/>
      <c r="E65" s="930"/>
      <c r="F65" s="931"/>
      <c r="G65" s="991"/>
      <c r="H65" s="965"/>
      <c r="I65" s="965"/>
      <c r="J65" s="965"/>
      <c r="K65" s="965"/>
      <c r="L65" s="965"/>
      <c r="M65" s="965"/>
      <c r="N65" s="965"/>
      <c r="O65" s="965"/>
      <c r="P65" s="965"/>
      <c r="Q65" s="965"/>
      <c r="R65" s="965"/>
      <c r="S65" s="965"/>
      <c r="T65" s="965"/>
      <c r="U65" s="965"/>
      <c r="V65" s="966"/>
    </row>
    <row r="66" spans="1:22" ht="16.2" customHeight="1">
      <c r="A66" s="971"/>
      <c r="B66" s="930"/>
      <c r="C66" s="930"/>
      <c r="D66" s="930"/>
      <c r="E66" s="930"/>
      <c r="F66" s="931"/>
      <c r="G66" s="991"/>
      <c r="H66" s="965"/>
      <c r="I66" s="965"/>
      <c r="J66" s="965"/>
      <c r="K66" s="965"/>
      <c r="L66" s="965"/>
      <c r="M66" s="965"/>
      <c r="N66" s="965"/>
      <c r="O66" s="965"/>
      <c r="P66" s="965"/>
      <c r="Q66" s="965"/>
      <c r="R66" s="965"/>
      <c r="S66" s="965"/>
      <c r="T66" s="965"/>
      <c r="U66" s="965"/>
      <c r="V66" s="966"/>
    </row>
    <row r="67" spans="1:22" ht="16.2" customHeight="1">
      <c r="A67" s="971"/>
      <c r="B67" s="930"/>
      <c r="C67" s="930"/>
      <c r="D67" s="930"/>
      <c r="E67" s="930"/>
      <c r="F67" s="931"/>
      <c r="G67" s="991"/>
      <c r="H67" s="965"/>
      <c r="I67" s="965"/>
      <c r="J67" s="965"/>
      <c r="K67" s="965"/>
      <c r="L67" s="965"/>
      <c r="M67" s="965"/>
      <c r="N67" s="965"/>
      <c r="O67" s="965"/>
      <c r="P67" s="965"/>
      <c r="Q67" s="965"/>
      <c r="R67" s="965"/>
      <c r="S67" s="965"/>
      <c r="T67" s="965"/>
      <c r="U67" s="965"/>
      <c r="V67" s="966"/>
    </row>
    <row r="68" spans="1:22" ht="12" customHeight="1">
      <c r="A68" s="971"/>
      <c r="B68" s="930"/>
      <c r="C68" s="930"/>
      <c r="D68" s="930"/>
      <c r="E68" s="930"/>
      <c r="F68" s="931"/>
      <c r="G68" s="991"/>
      <c r="H68" s="965"/>
      <c r="I68" s="965"/>
      <c r="J68" s="965"/>
      <c r="K68" s="965"/>
      <c r="L68" s="965"/>
      <c r="M68" s="965"/>
      <c r="N68" s="965"/>
      <c r="O68" s="965"/>
      <c r="P68" s="965"/>
      <c r="Q68" s="965"/>
      <c r="R68" s="965"/>
      <c r="S68" s="965"/>
      <c r="T68" s="965"/>
      <c r="U68" s="965"/>
      <c r="V68" s="966"/>
    </row>
    <row r="69" spans="1:22" ht="16.2" customHeight="1">
      <c r="A69" s="971"/>
      <c r="B69" s="930"/>
      <c r="C69" s="930"/>
      <c r="D69" s="930"/>
      <c r="E69" s="930"/>
      <c r="F69" s="931"/>
      <c r="G69" s="991"/>
      <c r="H69" s="965"/>
      <c r="I69" s="965"/>
      <c r="J69" s="965"/>
      <c r="K69" s="965"/>
      <c r="L69" s="965"/>
      <c r="M69" s="965"/>
      <c r="N69" s="965"/>
      <c r="O69" s="965"/>
      <c r="P69" s="965"/>
      <c r="Q69" s="965"/>
      <c r="R69" s="965"/>
      <c r="S69" s="965"/>
      <c r="T69" s="965"/>
      <c r="U69" s="965"/>
      <c r="V69" s="966"/>
    </row>
    <row r="70" spans="1:22" ht="16.2" customHeight="1">
      <c r="A70" s="971"/>
      <c r="B70" s="930"/>
      <c r="C70" s="930"/>
      <c r="D70" s="930"/>
      <c r="E70" s="930"/>
      <c r="F70" s="931"/>
      <c r="G70" s="991"/>
      <c r="H70" s="965"/>
      <c r="I70" s="965"/>
      <c r="J70" s="965"/>
      <c r="K70" s="965"/>
      <c r="L70" s="965"/>
      <c r="M70" s="965"/>
      <c r="N70" s="965"/>
      <c r="O70" s="965"/>
      <c r="P70" s="965"/>
      <c r="Q70" s="965"/>
      <c r="R70" s="965"/>
      <c r="S70" s="965"/>
      <c r="T70" s="965"/>
      <c r="U70" s="965"/>
      <c r="V70" s="966"/>
    </row>
    <row r="71" spans="1:22" ht="13.95" customHeight="1">
      <c r="A71" s="971"/>
      <c r="B71" s="930"/>
      <c r="C71" s="930"/>
      <c r="D71" s="930"/>
      <c r="E71" s="930"/>
      <c r="F71" s="931"/>
      <c r="G71" s="991"/>
      <c r="H71" s="965"/>
      <c r="I71" s="965"/>
      <c r="J71" s="965"/>
      <c r="K71" s="965"/>
      <c r="L71" s="965"/>
      <c r="M71" s="965"/>
      <c r="N71" s="965"/>
      <c r="O71" s="965"/>
      <c r="P71" s="965"/>
      <c r="Q71" s="965"/>
      <c r="R71" s="965"/>
      <c r="S71" s="965"/>
      <c r="T71" s="965"/>
      <c r="U71" s="965"/>
      <c r="V71" s="966"/>
    </row>
    <row r="72" spans="1:22" ht="16.2" customHeight="1">
      <c r="A72" s="971"/>
      <c r="B72" s="930"/>
      <c r="C72" s="930"/>
      <c r="D72" s="930"/>
      <c r="E72" s="930"/>
      <c r="F72" s="931"/>
      <c r="G72" s="991"/>
      <c r="H72" s="965"/>
      <c r="I72" s="965"/>
      <c r="J72" s="965"/>
      <c r="K72" s="965"/>
      <c r="L72" s="965"/>
      <c r="M72" s="965"/>
      <c r="N72" s="965"/>
      <c r="O72" s="965"/>
      <c r="P72" s="965"/>
      <c r="Q72" s="965"/>
      <c r="R72" s="965"/>
      <c r="S72" s="965"/>
      <c r="T72" s="965"/>
      <c r="U72" s="965"/>
      <c r="V72" s="966"/>
    </row>
    <row r="73" spans="1:22" ht="16.2" customHeight="1">
      <c r="A73" s="971"/>
      <c r="B73" s="930"/>
      <c r="C73" s="930"/>
      <c r="D73" s="930"/>
      <c r="E73" s="930"/>
      <c r="F73" s="931"/>
      <c r="G73" s="991"/>
      <c r="H73" s="965"/>
      <c r="I73" s="965"/>
      <c r="J73" s="965"/>
      <c r="K73" s="965"/>
      <c r="L73" s="965"/>
      <c r="M73" s="965"/>
      <c r="N73" s="965"/>
      <c r="O73" s="965"/>
      <c r="P73" s="965"/>
      <c r="Q73" s="965"/>
      <c r="R73" s="965"/>
      <c r="S73" s="965"/>
      <c r="T73" s="965"/>
      <c r="U73" s="965"/>
      <c r="V73" s="966"/>
    </row>
    <row r="74" spans="1:22" ht="16.2" customHeight="1">
      <c r="A74" s="971"/>
      <c r="B74" s="930"/>
      <c r="C74" s="930"/>
      <c r="D74" s="930"/>
      <c r="E74" s="930"/>
      <c r="F74" s="931"/>
      <c r="G74" s="991"/>
      <c r="H74" s="965"/>
      <c r="I74" s="965"/>
      <c r="J74" s="965"/>
      <c r="K74" s="965"/>
      <c r="L74" s="965"/>
      <c r="M74" s="965"/>
      <c r="N74" s="965"/>
      <c r="O74" s="965"/>
      <c r="P74" s="965"/>
      <c r="Q74" s="965"/>
      <c r="R74" s="965"/>
      <c r="S74" s="965"/>
      <c r="T74" s="965"/>
      <c r="U74" s="965"/>
      <c r="V74" s="966"/>
    </row>
    <row r="75" spans="1:22" ht="16.2" customHeight="1" thickBot="1">
      <c r="A75" s="972"/>
      <c r="B75" s="933"/>
      <c r="C75" s="933"/>
      <c r="D75" s="933"/>
      <c r="E75" s="933"/>
      <c r="F75" s="934"/>
      <c r="G75" s="992"/>
      <c r="H75" s="993"/>
      <c r="I75" s="993"/>
      <c r="J75" s="993"/>
      <c r="K75" s="993"/>
      <c r="L75" s="993"/>
      <c r="M75" s="993"/>
      <c r="N75" s="993"/>
      <c r="O75" s="993"/>
      <c r="P75" s="993"/>
      <c r="Q75" s="993"/>
      <c r="R75" s="993"/>
      <c r="S75" s="993"/>
      <c r="T75" s="993"/>
      <c r="U75" s="993"/>
      <c r="V75" s="994"/>
    </row>
    <row r="76" spans="1:22" ht="10.199999999999999" customHeight="1">
      <c r="A76" s="926" t="s">
        <v>25</v>
      </c>
      <c r="B76" s="927"/>
      <c r="C76" s="927"/>
      <c r="D76" s="927"/>
      <c r="E76" s="927"/>
      <c r="F76" s="928"/>
      <c r="G76" s="935"/>
      <c r="H76" s="936"/>
      <c r="I76" s="936"/>
      <c r="J76" s="936"/>
      <c r="K76" s="936"/>
      <c r="L76" s="936"/>
      <c r="M76" s="936"/>
      <c r="N76" s="936"/>
      <c r="O76" s="936"/>
      <c r="P76" s="936"/>
      <c r="Q76" s="936"/>
      <c r="R76" s="936"/>
      <c r="S76" s="936"/>
      <c r="T76" s="936"/>
      <c r="U76" s="936"/>
      <c r="V76" s="937"/>
    </row>
    <row r="77" spans="1:22" ht="10.199999999999999" customHeight="1">
      <c r="A77" s="929"/>
      <c r="B77" s="930"/>
      <c r="C77" s="930"/>
      <c r="D77" s="930"/>
      <c r="E77" s="930"/>
      <c r="F77" s="931"/>
      <c r="G77" s="938"/>
      <c r="H77" s="939"/>
      <c r="I77" s="939"/>
      <c r="J77" s="939"/>
      <c r="K77" s="939"/>
      <c r="L77" s="939"/>
      <c r="M77" s="939"/>
      <c r="N77" s="939"/>
      <c r="O77" s="939"/>
      <c r="P77" s="939"/>
      <c r="Q77" s="939"/>
      <c r="R77" s="939"/>
      <c r="S77" s="939"/>
      <c r="T77" s="939"/>
      <c r="U77" s="939"/>
      <c r="V77" s="940"/>
    </row>
    <row r="78" spans="1:22" ht="10.199999999999999" customHeight="1" thickBot="1">
      <c r="A78" s="932"/>
      <c r="B78" s="933"/>
      <c r="C78" s="933"/>
      <c r="D78" s="933"/>
      <c r="E78" s="933"/>
      <c r="F78" s="934"/>
      <c r="G78" s="941"/>
      <c r="H78" s="942"/>
      <c r="I78" s="942"/>
      <c r="J78" s="942"/>
      <c r="K78" s="942"/>
      <c r="L78" s="942"/>
      <c r="M78" s="942"/>
      <c r="N78" s="942"/>
      <c r="O78" s="942"/>
      <c r="P78" s="942"/>
      <c r="Q78" s="942"/>
      <c r="R78" s="942"/>
      <c r="S78" s="942"/>
      <c r="T78" s="942"/>
      <c r="U78" s="942"/>
      <c r="V78" s="943"/>
    </row>
    <row r="79" spans="1:22" ht="10.199999999999999" customHeight="1">
      <c r="A79" s="944"/>
      <c r="B79" s="944"/>
      <c r="C79" s="944"/>
      <c r="D79" s="944"/>
      <c r="E79" s="944"/>
      <c r="F79" s="944"/>
      <c r="G79" s="944"/>
      <c r="H79" s="944"/>
      <c r="I79" s="944"/>
      <c r="J79" s="944"/>
      <c r="K79" s="944"/>
      <c r="L79" s="944"/>
      <c r="M79" s="944"/>
      <c r="N79" s="944"/>
      <c r="O79" s="944"/>
      <c r="P79" s="944"/>
      <c r="Q79" s="944"/>
      <c r="R79" s="944"/>
      <c r="S79" s="944"/>
      <c r="T79" s="944"/>
      <c r="U79" s="944"/>
      <c r="V79" s="944"/>
    </row>
    <row r="80" spans="1:22" ht="10.199999999999999" customHeight="1">
      <c r="A80" s="944"/>
      <c r="B80" s="944"/>
      <c r="C80" s="944"/>
      <c r="D80" s="944"/>
      <c r="E80" s="944"/>
      <c r="F80" s="944"/>
      <c r="G80" s="944"/>
      <c r="H80" s="944"/>
      <c r="I80" s="944"/>
      <c r="J80" s="944"/>
      <c r="K80" s="944"/>
      <c r="L80" s="944"/>
      <c r="M80" s="944"/>
      <c r="N80" s="944"/>
      <c r="O80" s="944"/>
      <c r="P80" s="944"/>
      <c r="Q80" s="944"/>
      <c r="R80" s="944"/>
      <c r="S80" s="944"/>
      <c r="T80" s="944"/>
      <c r="U80" s="944"/>
      <c r="V80" s="944"/>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YOqBO9p7dBd2OtFYiMAPlAjZQ8D1Nw0BpOYT+lIAg+3kqVywrNxdC66zTHrkFbKjkirojva6Mjs+xBKOmPMTbw==" saltValue="25SLNFl7l2e8fOQiIy6hNg==" spinCount="100000" sheet="1" objects="1" scenarios="1" selectLockedCells="1" selectUn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31" t="s">
        <v>97</v>
      </c>
      <c r="M1" s="1032"/>
      <c r="N1" s="17" t="s">
        <v>98</v>
      </c>
      <c r="O1" s="17" t="s">
        <v>99</v>
      </c>
      <c r="Q1" s="1033" t="s">
        <v>100</v>
      </c>
      <c r="R1" s="1033"/>
      <c r="S1" s="1033"/>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29" t="s">
        <v>18</v>
      </c>
      <c r="B3" s="1030"/>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412</v>
      </c>
      <c r="C4" s="26">
        <f>IF(SUMIF('例　③支出明細書'!B:B,$B4,'例　③支出明細書'!H:H)=0,"",SUMIF('例　③支出明細書'!B:B,$B4,'例　③支出明細書'!H:H))</f>
        <v>107721</v>
      </c>
      <c r="D4" s="27">
        <f>IF(SUMIF('例　③支出明細書'!B:B,$B4,'例　③支出明細書'!I:I)=0,"",SUMIF('例　③支出明細書'!B:B,$B4,'例　③支出明細書'!I:I))</f>
        <v>107721</v>
      </c>
      <c r="E4" s="178" t="str">
        <f>IF(SUMIF('例　③支出明細書'!B:B,$B4,'例　③支出明細書'!J:J)=0,"",SUMIF('例　③支出明細書'!B:B,$B4,'例　③支出明細書'!J:J))</f>
        <v/>
      </c>
      <c r="G4" s="28" t="s">
        <v>412</v>
      </c>
      <c r="H4" s="28" t="s">
        <v>412</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IF(SUMIF('例　③支出明細書'!B:B,$B5,'例　③支出明細書'!H:H)=0,"",SUMIF('例　③支出明細書'!B:B,$B5,'例　③支出明細書'!H:H))</f>
        <v/>
      </c>
      <c r="D5" s="31" t="str">
        <f>IF(SUMIF('例　③支出明細書'!B:B,$B5,'例　③支出明細書'!I:I)=0,"",SUMIF('例　③支出明細書'!B:B,$B5,'例　③支出明細書'!I:I))</f>
        <v/>
      </c>
      <c r="E5" s="179" t="str">
        <f>IF(SUMIF('例　③支出明細書'!B:B,$B5,'例　③支出明細書'!J:J)=0,"",SUMIF('例　③支出明細書'!B:B,$B5,'例　③支出明細書'!J:J))</f>
        <v/>
      </c>
      <c r="G5" s="28" t="s">
        <v>413</v>
      </c>
      <c r="H5" s="28" t="s">
        <v>413</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413</v>
      </c>
      <c r="C6" s="30">
        <f>IF(SUMIF('例　③支出明細書'!B:B,$B6,'例　③支出明細書'!H:H)=0,"",SUMIF('例　③支出明細書'!B:B,$B6,'例　③支出明細書'!H:H))</f>
        <v>321900</v>
      </c>
      <c r="D6" s="31">
        <f>IF(SUMIF('例　③支出明細書'!B:B,$B6,'例　③支出明細書'!I:I)=0,"",SUMIF('例　③支出明細書'!B:B,$B6,'例　③支出明細書'!I:I))</f>
        <v>321900</v>
      </c>
      <c r="E6" s="179" t="str">
        <f>IF(SUMIF('例　③支出明細書'!B:B,$B6,'例　③支出明細書'!J:J)=0,"",SUMIF('例　③支出明細書'!B:B,$B6,'例　③支出明細書'!J:J))</f>
        <v/>
      </c>
      <c r="G6" s="28" t="s">
        <v>414</v>
      </c>
      <c r="H6" s="28" t="s">
        <v>414</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IF(SUMIF('例　③支出明細書'!B:B,$B7,'例　③支出明細書'!H:H)=0,"",SUMIF('例　③支出明細書'!B:B,$B7,'例　③支出明細書'!H:H))</f>
        <v/>
      </c>
      <c r="D7" s="31" t="str">
        <f>IF(SUMIF('例　③支出明細書'!B:B,$B7,'例　③支出明細書'!I:I)=0,"",SUMIF('例　③支出明細書'!B:B,$B7,'例　③支出明細書'!I:I))</f>
        <v/>
      </c>
      <c r="E7" s="179" t="str">
        <f>IF(SUMIF('例　③支出明細書'!B:B,$B7,'例　③支出明細書'!J:J)=0,"",SUMIF('例　③支出明細書'!B:B,$B7,'例　③支出明細書'!J:J))</f>
        <v/>
      </c>
      <c r="G7" s="28" t="s">
        <v>415</v>
      </c>
      <c r="H7" s="28" t="s">
        <v>415</v>
      </c>
      <c r="I7" s="28" t="s">
        <v>60</v>
      </c>
      <c r="K7" s="18" t="s">
        <v>121</v>
      </c>
      <c r="L7" s="18" t="s">
        <v>122</v>
      </c>
      <c r="M7" s="18" t="s">
        <v>123</v>
      </c>
      <c r="N7" s="18">
        <v>11</v>
      </c>
      <c r="O7" s="18" t="str">
        <f t="array" ref="O7">_xlfn.IFS(N7&gt;=16,"A",N7&gt;=12,"B",N7&gt;=10,"C",N7&gt;=6,"D",N7&lt;=5,"E")</f>
        <v>C</v>
      </c>
    </row>
    <row r="8" spans="1:19">
      <c r="A8" s="24">
        <v>5</v>
      </c>
      <c r="B8" s="29" t="s">
        <v>414</v>
      </c>
      <c r="C8" s="30">
        <f>IF(SUMIF('例　③支出明細書'!B:B,$B8,'例　③支出明細書'!H:H)=0,"",SUMIF('例　③支出明細書'!B:B,$B8,'例　③支出明細書'!H:H))</f>
        <v>550</v>
      </c>
      <c r="D8" s="31">
        <f>IF(SUMIF('例　③支出明細書'!B:B,$B8,'例　③支出明細書'!I:I)=0,"",SUMIF('例　③支出明細書'!B:B,$B8,'例　③支出明細書'!I:I))</f>
        <v>550</v>
      </c>
      <c r="E8" s="179" t="str">
        <f>IF(SUMIF('例　③支出明細書'!B:B,$B8,'例　③支出明細書'!J:J)=0,"",SUMIF('例　③支出明細書'!B:B,$B8,'例　③支出明細書'!J:J))</f>
        <v/>
      </c>
      <c r="G8" s="28" t="s">
        <v>416</v>
      </c>
      <c r="H8" s="28" t="s">
        <v>416</v>
      </c>
      <c r="I8" s="28" t="s">
        <v>263</v>
      </c>
      <c r="K8" s="18" t="s">
        <v>124</v>
      </c>
      <c r="L8" s="18" t="s">
        <v>125</v>
      </c>
      <c r="M8" s="18" t="s">
        <v>126</v>
      </c>
      <c r="N8" s="18">
        <v>11</v>
      </c>
      <c r="O8" s="18" t="str">
        <f t="array" ref="O8">_xlfn.IFS(N8&gt;=16,"A",N8&gt;=12,"B",N8&gt;=10,"C",N8&gt;=6,"D",N8&lt;=5,"E")</f>
        <v>C</v>
      </c>
    </row>
    <row r="9" spans="1:19">
      <c r="A9" s="24">
        <v>6</v>
      </c>
      <c r="B9" s="29" t="s">
        <v>51</v>
      </c>
      <c r="C9" s="30" t="str">
        <f>IF(SUMIF('例　③支出明細書'!B:B,$B9,'例　③支出明細書'!H:H)=0,"",SUMIF('例　③支出明細書'!B:B,$B9,'例　③支出明細書'!H:H))</f>
        <v/>
      </c>
      <c r="D9" s="31" t="str">
        <f>IF(SUMIF('例　③支出明細書'!B:B,$B9,'例　③支出明細書'!I:I)=0,"",SUMIF('例　③支出明細書'!B:B,$B9,'例　③支出明細書'!I:I))</f>
        <v/>
      </c>
      <c r="E9" s="179" t="str">
        <f>IF(SUMIF('例　③支出明細書'!B:B,$B9,'例　③支出明細書'!J:J)=0,"",SUMIF('例　③支出明細書'!B:B,$B9,'例　③支出明細書'!J:J))</f>
        <v/>
      </c>
      <c r="G9" s="28" t="s">
        <v>417</v>
      </c>
      <c r="H9" s="28" t="s">
        <v>417</v>
      </c>
      <c r="I9" s="28" t="s">
        <v>95</v>
      </c>
      <c r="K9" s="18" t="s">
        <v>127</v>
      </c>
      <c r="L9" s="18" t="s">
        <v>128</v>
      </c>
      <c r="M9" s="18" t="s">
        <v>129</v>
      </c>
      <c r="N9" s="18">
        <v>13</v>
      </c>
      <c r="O9" s="18" t="str">
        <f t="array" ref="O9">_xlfn.IFS(N9&gt;=16,"A",N9&gt;=12,"B",N9&gt;=10,"C",N9&gt;=6,"D",N9&lt;=5,"E")</f>
        <v>B</v>
      </c>
    </row>
    <row r="10" spans="1:19">
      <c r="A10" s="24">
        <v>7</v>
      </c>
      <c r="B10" s="29" t="s">
        <v>415</v>
      </c>
      <c r="C10" s="30">
        <f>IF(SUMIF('例　③支出明細書'!B:B,$B10,'例　③支出明細書'!H:H)=0,"",SUMIF('例　③支出明細書'!B:B,$B10,'例　③支出明細書'!H:H))</f>
        <v>28330</v>
      </c>
      <c r="D10" s="31">
        <f>IF(SUMIF('例　③支出明細書'!B:B,$B10,'例　③支出明細書'!I:I)=0,"",SUMIF('例　③支出明細書'!B:B,$B10,'例　③支出明細書'!I:I))</f>
        <v>28330</v>
      </c>
      <c r="E10" s="179" t="str">
        <f>IF(SUMIF('例　③支出明細書'!B:B,$B10,'例　③支出明細書'!J:J)=0,"",SUMIF('例　③支出明細書'!B:B,$B10,'例　③支出明細書'!J:J))</f>
        <v/>
      </c>
      <c r="G10" s="28" t="s">
        <v>418</v>
      </c>
      <c r="H10" s="28" t="s">
        <v>418</v>
      </c>
      <c r="I10" s="28" t="s">
        <v>52</v>
      </c>
      <c r="K10" s="18" t="s">
        <v>130</v>
      </c>
      <c r="L10" s="18" t="s">
        <v>131</v>
      </c>
      <c r="M10" s="18" t="s">
        <v>132</v>
      </c>
      <c r="N10" s="18">
        <v>12</v>
      </c>
      <c r="O10" s="18" t="str">
        <f t="array" ref="O10">_xlfn.IFS(N10&gt;=16,"A",N10&gt;=12,"B",N10&gt;=10,"C",N10&gt;=6,"D",N10&lt;=5,"E")</f>
        <v>B</v>
      </c>
    </row>
    <row r="11" spans="1:19">
      <c r="A11" s="24">
        <v>8</v>
      </c>
      <c r="B11" s="29" t="s">
        <v>60</v>
      </c>
      <c r="C11" s="30" t="str">
        <f>IF(SUMIF('例　③支出明細書'!B:B,$B11,'例　③支出明細書'!H:H)=0,"",SUMIF('例　③支出明細書'!B:B,$B11,'例　③支出明細書'!H:H))</f>
        <v/>
      </c>
      <c r="D11" s="31" t="str">
        <f>IF(SUMIF('例　③支出明細書'!B:B,$B11,'例　③支出明細書'!I:I)=0,"",SUMIF('例　③支出明細書'!B:B,$B11,'例　③支出明細書'!I:I))</f>
        <v/>
      </c>
      <c r="E11" s="179" t="str">
        <f>IF(SUMIF('例　③支出明細書'!B:B,$B11,'例　③支出明細書'!J:J)=0,"",SUMIF('例　③支出明細書'!B:B,$B11,'例　③支出明細書'!J:J))</f>
        <v/>
      </c>
      <c r="G11" s="28" t="s">
        <v>13</v>
      </c>
      <c r="H11" s="28" t="s">
        <v>13</v>
      </c>
      <c r="I11" s="28" t="s">
        <v>425</v>
      </c>
      <c r="K11" s="18" t="s">
        <v>133</v>
      </c>
      <c r="L11" s="18" t="s">
        <v>134</v>
      </c>
      <c r="M11" s="18" t="s">
        <v>135</v>
      </c>
      <c r="N11" s="18">
        <v>11</v>
      </c>
      <c r="O11" s="18" t="str">
        <f t="array" ref="O11">_xlfn.IFS(N11&gt;=16,"A",N11&gt;=12,"B",N11&gt;=10,"C",N11&gt;=6,"D",N11&lt;=5,"E")</f>
        <v>C</v>
      </c>
    </row>
    <row r="12" spans="1:19">
      <c r="A12" s="24">
        <v>9</v>
      </c>
      <c r="B12" s="29" t="s">
        <v>416</v>
      </c>
      <c r="C12" s="30" t="str">
        <f>IF(SUMIF('例　③支出明細書'!B:B,$B12,'例　③支出明細書'!H:H)=0,"",SUMIF('例　③支出明細書'!B:B,$B12,'例　③支出明細書'!H:H))</f>
        <v/>
      </c>
      <c r="D12" s="31" t="str">
        <f>IF(SUMIF('例　③支出明細書'!B:B,$B12,'例　③支出明細書'!I:I)=0,"",SUMIF('例　③支出明細書'!B:B,$B12,'例　③支出明細書'!I:I))</f>
        <v/>
      </c>
      <c r="E12" s="179" t="str">
        <f>IF(SUMIF('例　③支出明細書'!B:B,$B12,'例　③支出明細書'!J:J)=0,"",SUMIF('例　③支出明細書'!B:B,$B12,'例　③支出明細書'!J:J))</f>
        <v/>
      </c>
      <c r="G12" s="28" t="s">
        <v>419</v>
      </c>
      <c r="H12" s="28" t="s">
        <v>419</v>
      </c>
      <c r="I12" s="28" t="s">
        <v>53</v>
      </c>
      <c r="K12" s="18" t="s">
        <v>136</v>
      </c>
      <c r="L12" s="18" t="s">
        <v>137</v>
      </c>
      <c r="M12" s="18" t="s">
        <v>138</v>
      </c>
      <c r="N12" s="18">
        <v>16</v>
      </c>
      <c r="O12" s="18" t="str">
        <f t="array" ref="O12">_xlfn.IFS(N12&gt;=16,"A",N12&gt;=12,"B",N12&gt;=10,"C",N12&gt;=6,"D",N12&lt;=5,"E")</f>
        <v>A</v>
      </c>
    </row>
    <row r="13" spans="1:19">
      <c r="A13" s="24">
        <v>10</v>
      </c>
      <c r="B13" s="29" t="s">
        <v>262</v>
      </c>
      <c r="C13" s="30" t="str">
        <f>IF(SUMIF('例　③支出明細書'!B:B,$B13,'例　③支出明細書'!H:H)=0,"",SUMIF('例　③支出明細書'!B:B,$B13,'例　③支出明細書'!H:H))</f>
        <v/>
      </c>
      <c r="D13" s="31" t="str">
        <f>IF(SUMIF('例　③支出明細書'!B:B,$B13,'例　③支出明細書'!I:I)=0,"",SUMIF('例　③支出明細書'!B:B,$B13,'例　③支出明細書'!I:I))</f>
        <v/>
      </c>
      <c r="E13" s="179" t="str">
        <f>IF(SUMIF('例　③支出明細書'!B:B,$B13,'例　③支出明細書'!J:J)=0,"",SUMIF('例　③支出明細書'!B:B,$B13,'例　③支出明細書'!J:J))</f>
        <v/>
      </c>
      <c r="G13" s="28" t="s">
        <v>420</v>
      </c>
      <c r="H13" s="28" t="s">
        <v>420</v>
      </c>
      <c r="I13" s="28" t="s">
        <v>253</v>
      </c>
      <c r="K13" s="18" t="s">
        <v>139</v>
      </c>
      <c r="L13" s="18" t="s">
        <v>140</v>
      </c>
      <c r="M13" s="18" t="s">
        <v>141</v>
      </c>
      <c r="N13" s="18">
        <v>16</v>
      </c>
      <c r="O13" s="18" t="str">
        <f t="array" ref="O13">_xlfn.IFS(N13&gt;=16,"A",N13&gt;=12,"B",N13&gt;=10,"C",N13&gt;=6,"D",N13&lt;=5,"E")</f>
        <v>A</v>
      </c>
    </row>
    <row r="14" spans="1:19">
      <c r="A14" s="24">
        <v>11</v>
      </c>
      <c r="B14" s="29" t="s">
        <v>417</v>
      </c>
      <c r="C14" s="30">
        <f>IF(SUMIF('例　③支出明細書'!B:B,$B14,'例　③支出明細書'!H:H)=0,"",SUMIF('例　③支出明細書'!B:B,$B14,'例　③支出明細書'!H:H))</f>
        <v>198800</v>
      </c>
      <c r="D14" s="31">
        <f>IF(SUMIF('例　③支出明細書'!B:B,$B14,'例　③支出明細書'!I:I)=0,"",SUMIF('例　③支出明細書'!B:B,$B14,'例　③支出明細書'!I:I))</f>
        <v>198800</v>
      </c>
      <c r="E14" s="179" t="str">
        <f>IF(SUMIF('例　③支出明細書'!B:B,$B14,'例　③支出明細書'!J:J)=0,"",SUMIF('例　③支出明細書'!B:B,$B14,'例　③支出明細書'!J:J))</f>
        <v/>
      </c>
      <c r="G14" s="28" t="s">
        <v>12</v>
      </c>
      <c r="H14" s="28" t="s">
        <v>12</v>
      </c>
      <c r="I14" s="28" t="s">
        <v>426</v>
      </c>
      <c r="K14" s="18" t="s">
        <v>142</v>
      </c>
      <c r="L14" s="18" t="s">
        <v>143</v>
      </c>
      <c r="M14" s="18" t="s">
        <v>144</v>
      </c>
      <c r="N14" s="18">
        <v>17</v>
      </c>
      <c r="O14" s="18" t="str">
        <f t="array" ref="O14">_xlfn.IFS(N14&gt;=16,"A",N14&gt;=12,"B",N14&gt;=10,"C",N14&gt;=6,"D",N14&lt;=5,"E")</f>
        <v>A</v>
      </c>
    </row>
    <row r="15" spans="1:19">
      <c r="A15" s="24">
        <v>12</v>
      </c>
      <c r="B15" s="29" t="s">
        <v>95</v>
      </c>
      <c r="C15" s="30" t="str">
        <f>IF(SUMIF('例　③支出明細書'!B:B,$B15,'例　③支出明細書'!H:H)=0,"",SUMIF('例　③支出明細書'!B:B,$B15,'例　③支出明細書'!H:H))</f>
        <v/>
      </c>
      <c r="D15" s="31" t="str">
        <f>IF(SUMIF('例　③支出明細書'!B:B,$B15,'例　③支出明細書'!I:I)=0,"",SUMIF('例　③支出明細書'!B:B,$B15,'例　③支出明細書'!I:I))</f>
        <v/>
      </c>
      <c r="E15" s="179" t="str">
        <f>IF(SUMIF('例　③支出明細書'!B:B,$B15,'例　③支出明細書'!J:J)=0,"",SUMIF('例　③支出明細書'!B:B,$B15,'例　③支出明細書'!J:J))</f>
        <v/>
      </c>
      <c r="G15" s="28" t="s">
        <v>421</v>
      </c>
      <c r="H15" s="28" t="s">
        <v>421</v>
      </c>
      <c r="I15" s="28" t="s">
        <v>54</v>
      </c>
      <c r="K15" s="18" t="s">
        <v>145</v>
      </c>
      <c r="L15" s="18" t="s">
        <v>146</v>
      </c>
      <c r="M15" s="18" t="s">
        <v>147</v>
      </c>
      <c r="N15" s="18">
        <v>14</v>
      </c>
      <c r="O15" s="18" t="str">
        <f t="array" ref="O15">_xlfn.IFS(N15&gt;=16,"A",N15&gt;=12,"B",N15&gt;=10,"C",N15&gt;=6,"D",N15&lt;=5,"E")</f>
        <v>B</v>
      </c>
    </row>
    <row r="16" spans="1:19">
      <c r="A16" s="24">
        <v>13</v>
      </c>
      <c r="B16" s="29" t="s">
        <v>418</v>
      </c>
      <c r="C16" s="30">
        <f>IF(SUMIF('例　③支出明細書'!B:B,$B16,'例　③支出明細書'!H:H)=0,"",SUMIF('例　③支出明細書'!B:B,$B16,'例　③支出明細書'!H:H))</f>
        <v>230280</v>
      </c>
      <c r="D16" s="31">
        <f>IF(SUMIF('例　③支出明細書'!B:B,$B16,'例　③支出明細書'!I:I)=0,"",SUMIF('例　③支出明細書'!B:B,$B16,'例　③支出明細書'!I:I))</f>
        <v>230280</v>
      </c>
      <c r="E16" s="179" t="str">
        <f>IF(SUMIF('例　③支出明細書'!B:B,$B16,'例　③支出明細書'!J:J)=0,"",SUMIF('例　③支出明細書'!B:B,$B16,'例　③支出明細書'!J:J))</f>
        <v/>
      </c>
      <c r="G16" s="28" t="s">
        <v>422</v>
      </c>
      <c r="H16" s="28" t="s">
        <v>424</v>
      </c>
      <c r="I16" s="28" t="s">
        <v>58</v>
      </c>
      <c r="K16" s="18" t="s">
        <v>148</v>
      </c>
      <c r="L16" s="18" t="s">
        <v>149</v>
      </c>
      <c r="M16" s="18" t="s">
        <v>150</v>
      </c>
      <c r="N16" s="18">
        <v>9</v>
      </c>
      <c r="O16" s="18" t="str">
        <f t="array" ref="O16">_xlfn.IFS(N16&gt;=16,"A",N16&gt;=12,"B",N16&gt;=10,"C",N16&gt;=6,"D",N16&lt;=5,"E")</f>
        <v>D</v>
      </c>
    </row>
    <row r="17" spans="1:15">
      <c r="A17" s="24">
        <v>14</v>
      </c>
      <c r="B17" s="29" t="s">
        <v>52</v>
      </c>
      <c r="C17" s="30" t="str">
        <f>IF(SUMIF('例　③支出明細書'!B:B,$B17,'例　③支出明細書'!H:H)=0,"",SUMIF('例　③支出明細書'!B:B,$B17,'例　③支出明細書'!H:H))</f>
        <v/>
      </c>
      <c r="D17" s="31" t="str">
        <f>IF(SUMIF('例　③支出明細書'!B:B,$B17,'例　③支出明細書'!I:I)=0,"",SUMIF('例　③支出明細書'!B:B,$B17,'例　③支出明細書'!I:I))</f>
        <v/>
      </c>
      <c r="E17" s="179" t="str">
        <f>IF(SUMIF('例　③支出明細書'!B:B,$B17,'例　③支出明細書'!J:J)=0,"",SUMIF('例　③支出明細書'!B:B,$B17,'例　③支出明細書'!J:J))</f>
        <v/>
      </c>
      <c r="G17" s="28" t="s">
        <v>321</v>
      </c>
      <c r="H17" s="28" t="s">
        <v>321</v>
      </c>
      <c r="I17" s="28" t="s">
        <v>59</v>
      </c>
      <c r="K17" s="18" t="s">
        <v>151</v>
      </c>
      <c r="L17" s="18" t="s">
        <v>152</v>
      </c>
      <c r="M17" s="18" t="s">
        <v>153</v>
      </c>
      <c r="N17" s="18">
        <v>12</v>
      </c>
      <c r="O17" s="18" t="str">
        <f t="array" ref="O17">_xlfn.IFS(N17&gt;=16,"A",N17&gt;=12,"B",N17&gt;=10,"C",N17&gt;=6,"D",N17&lt;=5,"E")</f>
        <v>B</v>
      </c>
    </row>
    <row r="18" spans="1:15">
      <c r="A18" s="24">
        <v>15</v>
      </c>
      <c r="B18" s="29" t="s">
        <v>13</v>
      </c>
      <c r="C18" s="30" t="str">
        <f>IF(SUMIF('例　③支出明細書'!B:B,$B18,'例　③支出明細書'!H:H)=0,"",SUMIF('例　③支出明細書'!B:B,$B18,'例　③支出明細書'!H:H))</f>
        <v/>
      </c>
      <c r="D18" s="31" t="str">
        <f>IF(SUMIF('例　③支出明細書'!B:B,$B18,'例　③支出明細書'!I:I)=0,"",SUMIF('例　③支出明細書'!B:B,$B18,'例　③支出明細書'!I:I))</f>
        <v/>
      </c>
      <c r="E18" s="179" t="str">
        <f>IF(SUMIF('例　③支出明細書'!B:B,$B18,'例　③支出明細書'!J:J)=0,"",SUMIF('例　③支出明細書'!B:B,$B18,'例　③支出明細書'!J:J))</f>
        <v/>
      </c>
      <c r="G18" s="28" t="s">
        <v>423</v>
      </c>
      <c r="H18" s="28" t="s">
        <v>423</v>
      </c>
      <c r="K18" s="18" t="s">
        <v>154</v>
      </c>
      <c r="L18" s="18" t="s">
        <v>155</v>
      </c>
      <c r="M18" s="18" t="s">
        <v>156</v>
      </c>
      <c r="N18" s="18">
        <v>12</v>
      </c>
      <c r="O18" s="18" t="str">
        <f t="array" ref="O18">_xlfn.IFS(N18&gt;=16,"A",N18&gt;=12,"B",N18&gt;=10,"C",N18&gt;=6,"D",N18&lt;=5,"E")</f>
        <v>B</v>
      </c>
    </row>
    <row r="19" spans="1:15">
      <c r="A19" s="24">
        <v>16</v>
      </c>
      <c r="B19" s="29" t="s">
        <v>419</v>
      </c>
      <c r="C19" s="30">
        <f>IF(SUMIF('例　③支出明細書'!B:B,$B19,'例　③支出明細書'!H:H)=0,"",SUMIF('例　③支出明細書'!B:B,$B19,'例　③支出明細書'!H:H))</f>
        <v>490000</v>
      </c>
      <c r="D19" s="31">
        <f>IF(SUMIF('例　③支出明細書'!B:B,$B19,'例　③支出明細書'!I:I)=0,"",SUMIF('例　③支出明細書'!B:B,$B19,'例　③支出明細書'!I:I))</f>
        <v>490000</v>
      </c>
      <c r="E19" s="179" t="str">
        <f>IF(SUMIF('例　③支出明細書'!B:B,$B19,'例　③支出明細書'!J:J)=0,"",SUMIF('例　③支出明細書'!B:B,$B19,'例　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IF(SUMIF('例　③支出明細書'!B:B,$B20,'例　③支出明細書'!H:H)=0,"",SUMIF('例　③支出明細書'!B:B,$B20,'例　③支出明細書'!H:H))</f>
        <v/>
      </c>
      <c r="D20" s="31" t="str">
        <f>IF(SUMIF('例　③支出明細書'!B:B,$B20,'例　③支出明細書'!I:I)=0,"",SUMIF('例　③支出明細書'!B:B,$B20,'例　③支出明細書'!I:I))</f>
        <v/>
      </c>
      <c r="E20" s="179" t="str">
        <f>IF(SUMIF('例　③支出明細書'!B:B,$B20,'例　③支出明細書'!J:J)=0,"",SUMIF('例　③支出明細書'!B:B,$B20,'例　③支出明細書'!J:J))</f>
        <v/>
      </c>
      <c r="I20" s="28"/>
      <c r="K20" s="18" t="s">
        <v>160</v>
      </c>
      <c r="L20" s="18" t="s">
        <v>161</v>
      </c>
      <c r="M20" s="18" t="s">
        <v>162</v>
      </c>
      <c r="N20" s="18">
        <v>10</v>
      </c>
      <c r="O20" s="18" t="str">
        <f t="array" ref="O20">_xlfn.IFS(N20&gt;=16,"A",N20&gt;=12,"B",N20&gt;=10,"C",N20&gt;=6,"D",N20&lt;=5,"E")</f>
        <v>C</v>
      </c>
    </row>
    <row r="21" spans="1:15">
      <c r="A21" s="24">
        <v>18</v>
      </c>
      <c r="B21" s="29" t="s">
        <v>420</v>
      </c>
      <c r="C21" s="30" t="str">
        <f>IF(SUMIF('例　③支出明細書'!B:B,$B21,'例　③支出明細書'!H:H)=0,"",SUMIF('例　③支出明細書'!B:B,$B21,'例　③支出明細書'!H:H))</f>
        <v/>
      </c>
      <c r="D21" s="31" t="str">
        <f>IF(SUMIF('例　③支出明細書'!B:B,$B21,'例　③支出明細書'!I:I)=0,"",SUMIF('例　③支出明細書'!B:B,$B21,'例　③支出明細書'!I:I))</f>
        <v/>
      </c>
      <c r="E21" s="179" t="str">
        <f>IF(SUMIF('例　③支出明細書'!B:B,$B21,'例　③支出明細書'!J:J)=0,"",SUMIF('例　③支出明細書'!B:B,$B21,'例　③支出明細書'!J:J))</f>
        <v/>
      </c>
      <c r="K21" s="18" t="s">
        <v>163</v>
      </c>
      <c r="L21" s="18" t="s">
        <v>164</v>
      </c>
      <c r="M21" s="18" t="s">
        <v>165</v>
      </c>
      <c r="N21" s="18">
        <v>8</v>
      </c>
      <c r="O21" s="18" t="str">
        <f t="array" ref="O21">_xlfn.IFS(N21&gt;=16,"A",N21&gt;=12,"B",N21&gt;=10,"C",N21&gt;=6,"D",N21&lt;=5,"E")</f>
        <v>D</v>
      </c>
    </row>
    <row r="22" spans="1:15">
      <c r="A22" s="24">
        <v>19</v>
      </c>
      <c r="B22" s="29" t="s">
        <v>254</v>
      </c>
      <c r="C22" s="30" t="str">
        <f>IF(SUMIF('例　③支出明細書'!B:B,$B22,'例　③支出明細書'!H:H)=0,"",SUMIF('例　③支出明細書'!B:B,$B22,'例　③支出明細書'!H:H))</f>
        <v/>
      </c>
      <c r="D22" s="31" t="str">
        <f>IF(SUMIF('例　③支出明細書'!B:B,$B22,'例　③支出明細書'!I:I)=0,"",SUMIF('例　③支出明細書'!B:B,$B22,'例　③支出明細書'!I:I))</f>
        <v/>
      </c>
      <c r="E22" s="179" t="str">
        <f>IF(SUMIF('例　③支出明細書'!B:B,$B22,'例　③支出明細書'!J:J)=0,"",SUMIF('例　③支出明細書'!B:B,$B22,'例　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IF(SUMIF('例　③支出明細書'!B:B,$B23,'例　③支出明細書'!H:H)=0,"",SUMIF('例　③支出明細書'!B:B,$B23,'例　③支出明細書'!H:H))</f>
        <v/>
      </c>
      <c r="D23" s="31" t="str">
        <f>IF(SUMIF('例　③支出明細書'!B:B,$B23,'例　③支出明細書'!I:I)=0,"",SUMIF('例　③支出明細書'!B:B,$B23,'例　③支出明細書'!I:I))</f>
        <v/>
      </c>
      <c r="E23" s="179" t="str">
        <f>IF(SUMIF('例　③支出明細書'!B:B,$B23,'例　③支出明細書'!J:J)=0,"",SUMIF('例　③支出明細書'!B:B,$B23,'例　③支出明細書'!J:J))</f>
        <v/>
      </c>
      <c r="H23" s="28"/>
      <c r="K23" s="18" t="s">
        <v>169</v>
      </c>
      <c r="L23" s="18" t="s">
        <v>170</v>
      </c>
      <c r="M23" s="18" t="s">
        <v>171</v>
      </c>
      <c r="N23" s="18">
        <v>13</v>
      </c>
      <c r="O23" s="18" t="str">
        <f t="array" ref="O23">_xlfn.IFS(N23&gt;=16,"A",N23&gt;=12,"B",N23&gt;=10,"C",N23&gt;=6,"D",N23&lt;=5,"E")</f>
        <v>B</v>
      </c>
    </row>
    <row r="24" spans="1:15">
      <c r="A24" s="24">
        <v>21</v>
      </c>
      <c r="B24" s="29" t="s">
        <v>421</v>
      </c>
      <c r="C24" s="30">
        <f>IF(SUMIF('例　③支出明細書'!B:B,$B24,'例　③支出明細書'!H:H)=0,"",SUMIF('例　③支出明細書'!B:B,$B24,'例　③支出明細書'!H:H))</f>
        <v>1760</v>
      </c>
      <c r="D24" s="31">
        <f>IF(SUMIF('例　③支出明細書'!B:B,$B24,'例　③支出明細書'!I:I)=0,"",SUMIF('例　③支出明細書'!B:B,$B24,'例　③支出明細書'!I:I))</f>
        <v>1760</v>
      </c>
      <c r="E24" s="179" t="str">
        <f>IF(SUMIF('例　③支出明細書'!B:B,$B24,'例　③支出明細書'!J:J)=0,"",SUMIF('例　③支出明細書'!B:B,$B24,'例　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IF(SUMIF('例　③支出明細書'!B:B,$B25,'例　③支出明細書'!H:H)=0,"",SUMIF('例　③支出明細書'!B:B,$B25,'例　③支出明細書'!H:H))</f>
        <v/>
      </c>
      <c r="D25" s="31" t="str">
        <f>IF(SUMIF('例　③支出明細書'!B:B,$B25,'例　③支出明細書'!I:I)=0,"",SUMIF('例　③支出明細書'!B:B,$B25,'例　③支出明細書'!I:I))</f>
        <v/>
      </c>
      <c r="E25" s="179" t="str">
        <f>IF(SUMIF('例　③支出明細書'!B:B,$B25,'例　③支出明細書'!J:J)=0,"",SUMIF('例　③支出明細書'!B:B,$B25,'例　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422</v>
      </c>
      <c r="C26" s="30">
        <f>IF(SUMIF('例　③支出明細書'!B:B,$B26,'例　③支出明細書'!H:H)=0,"",SUMIF('例　③支出明細書'!B:B,$B26,'例　③支出明細書'!H:H))</f>
        <v>36300</v>
      </c>
      <c r="D26" s="31">
        <f>IF(SUMIF('例　③支出明細書'!B:B,$B26,'例　③支出明細書'!I:I)=0,"",SUMIF('例　③支出明細書'!B:B,$B26,'例　③支出明細書'!I:I))</f>
        <v>36300</v>
      </c>
      <c r="E26" s="179" t="str">
        <f>IF(SUMIF('例　③支出明細書'!B:B,$B26,'例　③支出明細書'!J:J)=0,"",SUMIF('例　③支出明細書'!B:B,$B26,'例　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IF(SUMIF('例　③支出明細書'!B:B,$B27,'例　③支出明細書'!H:H)=0,"",SUMIF('例　③支出明細書'!B:B,$B27,'例　③支出明細書'!H:H))</f>
        <v/>
      </c>
      <c r="D27" s="31" t="str">
        <f>IF(SUMIF('例　③支出明細書'!B:B,$B27,'例　③支出明細書'!I:I)=0,"",SUMIF('例　③支出明細書'!B:B,$B27,'例　③支出明細書'!I:I))</f>
        <v/>
      </c>
      <c r="E27" s="179" t="str">
        <f>IF(SUMIF('例　③支出明細書'!B:B,$B27,'例　③支出明細書'!J:J)=0,"",SUMIF('例　③支出明細書'!B:B,$B27,'例　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321</v>
      </c>
      <c r="C28" s="30">
        <f>IF(SUMIF('例　③支出明細書'!B:B,$B28,'例　③支出明細書'!H:H)=0,"",SUMIF('例　③支出明細書'!B:B,$B28,'例　③支出明細書'!H:H))</f>
        <v>90658</v>
      </c>
      <c r="D28" s="31">
        <f>IF(SUMIF('例　③支出明細書'!B:B,$B28,'例　③支出明細書'!I:I)=0,"",SUMIF('例　③支出明細書'!B:B,$B28,'例　③支出明細書'!I:I))</f>
        <v>90658</v>
      </c>
      <c r="E28" s="179" t="str">
        <f>IF(SUMIF('例　③支出明細書'!B:B,$B28,'例　③支出明細書'!J:J)=0,"",SUMIF('例　③支出明細書'!B:B,$B28,'例　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IF(SUMIF('例　③支出明細書'!B:B,$B29,'例　③支出明細書'!H:H)=0,"",SUMIF('例　③支出明細書'!B:B,$B29,'例　③支出明細書'!H:H))</f>
        <v/>
      </c>
      <c r="D29" s="31" t="str">
        <f>IF(SUMIF('例　③支出明細書'!B:B,$B29,'例　③支出明細書'!I:I)=0,"",SUMIF('例　③支出明細書'!B:B,$B29,'例　③支出明細書'!I:I))</f>
        <v/>
      </c>
      <c r="E29" s="179" t="str">
        <f>IF(SUMIF('例　③支出明細書'!B:B,$B29,'例　③支出明細書'!J:J)=0,"",SUMIF('例　③支出明細書'!B:B,$B29,'例　③支出明細書'!J:J))</f>
        <v/>
      </c>
      <c r="G29" s="28"/>
      <c r="H29" s="28"/>
      <c r="I29" s="28"/>
      <c r="K29" s="18" t="s">
        <v>187</v>
      </c>
      <c r="L29" s="18" t="s">
        <v>188</v>
      </c>
      <c r="M29" s="18" t="s">
        <v>189</v>
      </c>
      <c r="N29" s="18">
        <v>15</v>
      </c>
      <c r="O29" s="18" t="str">
        <f t="array" ref="O29">_xlfn.IFS(N29&gt;=16,"A",N29&gt;=12,"B",N29&gt;=10,"C",N29&gt;=6,"D",N29&lt;=5,"E")</f>
        <v>B</v>
      </c>
    </row>
    <row r="30" spans="1:15" ht="15.6" thickBot="1">
      <c r="A30" s="52">
        <v>27</v>
      </c>
      <c r="B30" s="32" t="s">
        <v>423</v>
      </c>
      <c r="C30" s="33">
        <f>IF(SUMIF('例　③支出明細書'!B:B,$B30,'例　③支出明細書'!H:H)=0,"",SUMIF('例　③支出明細書'!B:B,$B30,'例　③支出明細書'!H:H))</f>
        <v>3278</v>
      </c>
      <c r="D30" s="34">
        <f>IF(SUMIF('例　③支出明細書'!B:B,$B30,'例　③支出明細書'!I:I)=0,"",SUMIF('例　③支出明細書'!B:B,$B30,'例　③支出明細書'!I:I))</f>
        <v>3278</v>
      </c>
      <c r="E30" s="180" t="str">
        <f>IF(SUMIF('例　③支出明細書'!B:B,$B30,'例　③支出明細書'!J:J)=0,"",SUMIF('例　③支出明細書'!B:B,$B30,'例　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f>IF(SUM(C4:C30)=0,"",SUM(C4:C30))</f>
        <v>1509577</v>
      </c>
      <c r="D31" s="38">
        <f>IF(SUM(D4:D30)=0,"",SUM(D4:D30))</f>
        <v>1509577</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FF0000"/>
  </sheetPr>
  <dimension ref="A1:CT78"/>
  <sheetViews>
    <sheetView showGridLines="0" view="pageBreakPreview" zoomScale="90" zoomScaleNormal="80" zoomScaleSheetLayoutView="90" workbookViewId="0">
      <selection activeCell="J8" sqref="J8"/>
    </sheetView>
  </sheetViews>
  <sheetFormatPr defaultColWidth="9" defaultRowHeight="15"/>
  <cols>
    <col min="1" max="1" width="3.88671875" style="3" customWidth="1"/>
    <col min="2" max="2" width="11.6640625" style="3" customWidth="1"/>
    <col min="3" max="3" width="3.88671875" style="3" customWidth="1"/>
    <col min="4" max="24" width="3.88671875" style="54" customWidth="1"/>
    <col min="25" max="30" width="3.88671875" style="3" customWidth="1"/>
    <col min="31" max="31" width="3.77734375" style="3" customWidth="1"/>
    <col min="32" max="33" width="7.77734375" style="3" customWidth="1"/>
    <col min="34" max="34" width="7.77734375" style="55" customWidth="1"/>
    <col min="35" max="56" width="7.77734375" style="3" customWidth="1"/>
    <col min="57" max="72" width="7.21875" style="3" customWidth="1"/>
    <col min="73" max="16384" width="9" style="3"/>
  </cols>
  <sheetData>
    <row r="1" spans="1:69" ht="19.95" customHeight="1">
      <c r="A1" s="235" t="s">
        <v>440</v>
      </c>
      <c r="B1" s="235"/>
      <c r="C1" s="2"/>
      <c r="J1" s="234"/>
      <c r="K1" s="234"/>
      <c r="L1" s="719" t="s">
        <v>370</v>
      </c>
      <c r="M1" s="719"/>
      <c r="N1" s="719"/>
      <c r="O1" s="719"/>
      <c r="P1" s="719"/>
      <c r="Q1" s="719"/>
      <c r="R1" s="244"/>
      <c r="S1" s="245" t="s">
        <v>394</v>
      </c>
      <c r="T1" s="244"/>
      <c r="U1" s="244"/>
      <c r="V1" s="244"/>
      <c r="W1" s="244"/>
      <c r="Y1" s="246"/>
      <c r="AF1" s="154" t="s">
        <v>372</v>
      </c>
      <c r="AH1" s="55" t="s">
        <v>265</v>
      </c>
    </row>
    <row r="2" spans="1:69" ht="16.2" customHeight="1">
      <c r="B2" s="103"/>
      <c r="C2" s="103"/>
      <c r="D2" s="103"/>
      <c r="E2" s="103"/>
      <c r="F2" s="103"/>
      <c r="G2" s="103"/>
      <c r="H2" s="103"/>
      <c r="I2" s="103"/>
      <c r="J2" s="234"/>
      <c r="K2" s="234"/>
      <c r="L2" s="719"/>
      <c r="M2" s="719"/>
      <c r="N2" s="719"/>
      <c r="O2" s="719"/>
      <c r="P2" s="719"/>
      <c r="Q2" s="719"/>
      <c r="R2" s="244"/>
      <c r="S2" s="247" t="s">
        <v>392</v>
      </c>
      <c r="T2" s="244"/>
      <c r="U2" s="244"/>
      <c r="V2" s="244"/>
      <c r="W2" s="244"/>
      <c r="X2" s="104"/>
      <c r="Y2" s="248"/>
      <c r="Z2" s="104"/>
      <c r="AA2" s="104"/>
      <c r="AB2" s="104"/>
      <c r="AC2" s="104"/>
      <c r="AD2" s="104"/>
      <c r="AF2" s="154" t="s">
        <v>330</v>
      </c>
      <c r="AH2" s="321" t="s">
        <v>86</v>
      </c>
      <c r="AI2" s="700" t="s">
        <v>342</v>
      </c>
      <c r="AJ2" s="701"/>
      <c r="AK2" s="701"/>
      <c r="AL2" s="701"/>
      <c r="AM2" s="701"/>
      <c r="AN2" s="701"/>
      <c r="AO2" s="701"/>
      <c r="AP2" s="701"/>
      <c r="AQ2" s="701"/>
      <c r="AR2" s="702"/>
      <c r="AT2" s="183"/>
      <c r="AU2" s="697"/>
      <c r="AV2" s="697"/>
      <c r="AW2" s="697"/>
    </row>
    <row r="3" spans="1:69" ht="19.2">
      <c r="A3" s="4"/>
      <c r="B3" s="4"/>
      <c r="C3" s="4"/>
      <c r="D3" s="56"/>
      <c r="E3" s="56"/>
      <c r="F3" s="56"/>
      <c r="G3" s="56"/>
      <c r="H3" s="56"/>
      <c r="I3" s="56"/>
      <c r="J3" s="333"/>
      <c r="K3" s="333"/>
      <c r="L3" s="720" t="str">
        <f>IFERROR(VLOOKUP($D$8,$AH$2:$AS$25,12,0),"")</f>
        <v>〔事業〕</v>
      </c>
      <c r="M3" s="720"/>
      <c r="N3" s="720"/>
      <c r="O3" s="720"/>
      <c r="P3" s="720"/>
      <c r="Q3" s="720"/>
      <c r="R3" s="249"/>
      <c r="S3" s="250" t="s">
        <v>393</v>
      </c>
      <c r="T3" s="249"/>
      <c r="U3" s="249"/>
      <c r="V3" s="249"/>
      <c r="W3" s="249"/>
      <c r="X3" s="105"/>
      <c r="Y3" s="251"/>
      <c r="Z3" s="2"/>
      <c r="AA3" s="2"/>
      <c r="AB3" s="2"/>
      <c r="AC3" s="2"/>
      <c r="AD3" s="2"/>
      <c r="AF3" s="154" t="s">
        <v>331</v>
      </c>
      <c r="AH3" s="361">
        <v>1</v>
      </c>
      <c r="AI3" s="711" t="s">
        <v>446</v>
      </c>
      <c r="AJ3" s="712"/>
      <c r="AK3" s="712"/>
      <c r="AL3" s="712"/>
      <c r="AM3" s="712"/>
      <c r="AN3" s="712"/>
      <c r="AO3" s="712"/>
      <c r="AP3" s="712"/>
      <c r="AQ3" s="712"/>
      <c r="AR3" s="713"/>
      <c r="AS3" s="155" t="s">
        <v>459</v>
      </c>
      <c r="AT3" s="698"/>
      <c r="AU3" s="699"/>
      <c r="AV3" s="699"/>
      <c r="AW3" s="699"/>
    </row>
    <row r="4" spans="1:69" ht="13.95" customHeight="1" thickBot="1">
      <c r="A4" s="2"/>
      <c r="B4" s="2"/>
      <c r="C4" s="2"/>
      <c r="J4" s="333"/>
      <c r="K4" s="333"/>
      <c r="L4" s="333"/>
      <c r="M4" s="333"/>
      <c r="N4" s="333"/>
      <c r="O4" s="333"/>
      <c r="P4" s="333"/>
      <c r="Q4" s="249"/>
      <c r="R4" s="249"/>
      <c r="S4" s="249"/>
      <c r="T4" s="249"/>
      <c r="U4" s="249"/>
      <c r="V4" s="249"/>
      <c r="W4" s="249"/>
      <c r="AF4" s="154" t="s">
        <v>332</v>
      </c>
      <c r="AH4" s="361">
        <v>2</v>
      </c>
      <c r="AI4" s="711" t="s">
        <v>447</v>
      </c>
      <c r="AJ4" s="712"/>
      <c r="AK4" s="712"/>
      <c r="AL4" s="712"/>
      <c r="AM4" s="712"/>
      <c r="AN4" s="712"/>
      <c r="AO4" s="712"/>
      <c r="AP4" s="712"/>
      <c r="AQ4" s="712"/>
      <c r="AR4" s="713"/>
      <c r="AS4" s="155" t="s">
        <v>459</v>
      </c>
      <c r="AT4" s="698"/>
      <c r="AU4" s="699"/>
      <c r="AV4" s="699"/>
      <c r="AW4" s="699"/>
    </row>
    <row r="5" spans="1:69" ht="15" customHeight="1">
      <c r="A5" s="57"/>
      <c r="B5" s="57"/>
      <c r="C5" s="57"/>
      <c r="R5" s="491" t="s">
        <v>441</v>
      </c>
      <c r="S5" s="492"/>
      <c r="T5" s="492"/>
      <c r="U5" s="493"/>
      <c r="V5" s="500" t="s">
        <v>445</v>
      </c>
      <c r="W5" s="501"/>
      <c r="X5" s="501"/>
      <c r="Y5" s="501"/>
      <c r="Z5" s="501"/>
      <c r="AA5" s="501"/>
      <c r="AB5" s="501"/>
      <c r="AC5" s="501"/>
      <c r="AD5" s="502"/>
      <c r="AF5" s="154" t="s">
        <v>328</v>
      </c>
      <c r="AH5" s="362">
        <v>3</v>
      </c>
      <c r="AI5" s="714" t="s">
        <v>448</v>
      </c>
      <c r="AJ5" s="715"/>
      <c r="AK5" s="715"/>
      <c r="AL5" s="715"/>
      <c r="AM5" s="715"/>
      <c r="AN5" s="715"/>
      <c r="AO5" s="715"/>
      <c r="AP5" s="715"/>
      <c r="AQ5" s="715"/>
      <c r="AR5" s="716"/>
      <c r="AS5" s="155" t="s">
        <v>459</v>
      </c>
      <c r="AV5" s="54"/>
      <c r="AW5" s="54"/>
      <c r="AX5" s="54"/>
      <c r="AY5" s="54"/>
      <c r="AZ5" s="54"/>
      <c r="BA5" s="54"/>
      <c r="BB5" s="54"/>
      <c r="BC5" s="54"/>
      <c r="BD5" s="54"/>
      <c r="BE5" s="54"/>
      <c r="BF5" s="54"/>
      <c r="BG5" s="54"/>
      <c r="BH5" s="54"/>
      <c r="BI5" s="54"/>
      <c r="BJ5" s="54"/>
      <c r="BK5" s="54"/>
      <c r="BL5" s="54"/>
      <c r="BM5" s="54"/>
      <c r="BN5" s="54"/>
      <c r="BO5" s="54"/>
      <c r="BP5" s="54"/>
      <c r="BQ5" s="54"/>
    </row>
    <row r="6" spans="1:69" ht="13.5" customHeight="1">
      <c r="A6" s="57"/>
      <c r="B6" s="57"/>
      <c r="C6" s="57"/>
      <c r="R6" s="494" t="s">
        <v>442</v>
      </c>
      <c r="S6" s="495"/>
      <c r="T6" s="495"/>
      <c r="U6" s="496"/>
      <c r="V6" s="1151" t="str">
        <f>'例　①収支予算書　事業'!V6</f>
        <v>総務委員会</v>
      </c>
      <c r="W6" s="1152"/>
      <c r="X6" s="1152"/>
      <c r="Y6" s="1152"/>
      <c r="Z6" s="1152"/>
      <c r="AA6" s="1152"/>
      <c r="AB6" s="1152"/>
      <c r="AC6" s="1152"/>
      <c r="AD6" s="1153"/>
      <c r="AF6" s="154" t="s">
        <v>333</v>
      </c>
      <c r="AH6" s="362">
        <v>4</v>
      </c>
      <c r="AI6" s="714" t="s">
        <v>449</v>
      </c>
      <c r="AJ6" s="715"/>
      <c r="AK6" s="715"/>
      <c r="AL6" s="715"/>
      <c r="AM6" s="715"/>
      <c r="AN6" s="715"/>
      <c r="AO6" s="715"/>
      <c r="AP6" s="715"/>
      <c r="AQ6" s="715"/>
      <c r="AR6" s="716"/>
      <c r="AS6" s="155" t="s">
        <v>459</v>
      </c>
      <c r="AU6" s="54"/>
      <c r="AV6" s="54"/>
      <c r="AW6" s="54"/>
      <c r="AX6" s="54"/>
      <c r="AY6" s="54"/>
      <c r="AZ6" s="54"/>
      <c r="BA6" s="54"/>
      <c r="BB6" s="54"/>
      <c r="BC6" s="54"/>
      <c r="BD6" s="54"/>
      <c r="BE6" s="54"/>
      <c r="BF6" s="54"/>
      <c r="BG6" s="54"/>
      <c r="BH6" s="54"/>
      <c r="BI6" s="54"/>
      <c r="BJ6" s="54"/>
      <c r="BK6" s="54"/>
      <c r="BL6" s="54"/>
      <c r="BM6" s="54"/>
      <c r="BN6" s="54"/>
      <c r="BO6" s="54"/>
      <c r="BP6" s="54"/>
      <c r="BQ6" s="54"/>
    </row>
    <row r="7" spans="1:69" ht="13.95" customHeight="1" thickBot="1">
      <c r="A7" s="2"/>
      <c r="B7" s="2"/>
      <c r="C7" s="2"/>
      <c r="D7" s="2"/>
      <c r="E7" s="2"/>
      <c r="F7" s="2"/>
      <c r="R7" s="494" t="s">
        <v>443</v>
      </c>
      <c r="S7" s="495"/>
      <c r="T7" s="495"/>
      <c r="U7" s="496"/>
      <c r="V7" s="1151" t="str">
        <f>'例　①収支予算書　事業'!V7</f>
        <v>委員長　茂呂山　高志</v>
      </c>
      <c r="W7" s="1152"/>
      <c r="X7" s="1152"/>
      <c r="Y7" s="1152"/>
      <c r="Z7" s="1152"/>
      <c r="AA7" s="1152"/>
      <c r="AB7" s="1152"/>
      <c r="AC7" s="1152"/>
      <c r="AD7" s="1153"/>
      <c r="AF7" s="154" t="s">
        <v>334</v>
      </c>
      <c r="AH7" s="362">
        <v>5</v>
      </c>
      <c r="AI7" s="714" t="s">
        <v>450</v>
      </c>
      <c r="AJ7" s="715"/>
      <c r="AK7" s="715"/>
      <c r="AL7" s="715"/>
      <c r="AM7" s="715"/>
      <c r="AN7" s="715"/>
      <c r="AO7" s="715"/>
      <c r="AP7" s="715"/>
      <c r="AQ7" s="715"/>
      <c r="AR7" s="716"/>
      <c r="AS7" s="155" t="s">
        <v>459</v>
      </c>
      <c r="AU7" s="54"/>
      <c r="AV7" s="54"/>
      <c r="AW7" s="54"/>
      <c r="AX7" s="54"/>
      <c r="AY7" s="54"/>
      <c r="AZ7" s="54"/>
      <c r="BA7" s="54"/>
      <c r="BB7" s="54"/>
      <c r="BC7" s="54"/>
      <c r="BD7" s="54"/>
      <c r="BE7" s="54"/>
      <c r="BF7" s="54"/>
      <c r="BG7" s="54"/>
      <c r="BH7" s="54"/>
      <c r="BI7" s="54"/>
      <c r="BJ7" s="54"/>
      <c r="BK7" s="54"/>
      <c r="BL7" s="54"/>
      <c r="BM7" s="54"/>
      <c r="BN7" s="54"/>
      <c r="BO7" s="54"/>
      <c r="BP7" s="54"/>
      <c r="BQ7" s="54"/>
    </row>
    <row r="8" spans="1:69" ht="13.2" customHeight="1" thickTop="1" thickBot="1">
      <c r="A8" s="705" t="s">
        <v>86</v>
      </c>
      <c r="B8" s="706"/>
      <c r="C8" s="707"/>
      <c r="D8" s="1142">
        <f>'例　①収支予算書　事業'!$D$8</f>
        <v>11</v>
      </c>
      <c r="E8" s="1143"/>
      <c r="F8" s="1144"/>
      <c r="G8" s="85"/>
      <c r="H8" s="85"/>
      <c r="I8" s="85"/>
      <c r="J8" s="85"/>
      <c r="K8" s="85"/>
      <c r="L8" s="85"/>
      <c r="M8" s="85"/>
      <c r="N8" s="85"/>
      <c r="O8" s="85"/>
      <c r="P8" s="85"/>
      <c r="Q8" s="85"/>
      <c r="R8" s="497" t="s">
        <v>444</v>
      </c>
      <c r="S8" s="498"/>
      <c r="T8" s="498"/>
      <c r="U8" s="499"/>
      <c r="V8" s="1148" t="str">
        <f>'例　①収支予算書　事業'!V8</f>
        <v>090-XXXX-XXXX</v>
      </c>
      <c r="W8" s="1149"/>
      <c r="X8" s="1149"/>
      <c r="Y8" s="1149"/>
      <c r="Z8" s="1149"/>
      <c r="AA8" s="1149"/>
      <c r="AB8" s="1149"/>
      <c r="AC8" s="1149"/>
      <c r="AD8" s="1150"/>
      <c r="AF8" s="154" t="s">
        <v>329</v>
      </c>
      <c r="AH8" s="362">
        <v>6</v>
      </c>
      <c r="AI8" s="714" t="s">
        <v>451</v>
      </c>
      <c r="AJ8" s="715"/>
      <c r="AK8" s="715"/>
      <c r="AL8" s="715"/>
      <c r="AM8" s="715"/>
      <c r="AN8" s="715"/>
      <c r="AO8" s="715"/>
      <c r="AP8" s="715"/>
      <c r="AQ8" s="715"/>
      <c r="AR8" s="716"/>
      <c r="AS8" s="155" t="s">
        <v>459</v>
      </c>
      <c r="AU8" s="54"/>
    </row>
    <row r="9" spans="1:69" ht="13.2" customHeight="1" thickBot="1">
      <c r="A9" s="708"/>
      <c r="B9" s="709"/>
      <c r="C9" s="710"/>
      <c r="D9" s="1145"/>
      <c r="E9" s="1146"/>
      <c r="F9" s="1147"/>
      <c r="G9" s="184"/>
      <c r="H9" s="184"/>
      <c r="I9" s="184"/>
      <c r="J9" s="185"/>
      <c r="K9" s="185"/>
      <c r="L9" s="185"/>
      <c r="M9" s="185"/>
      <c r="N9" s="185"/>
      <c r="O9" s="185"/>
      <c r="P9" s="185"/>
      <c r="Q9" s="185"/>
      <c r="R9" s="185"/>
      <c r="S9" s="185"/>
      <c r="T9" s="185"/>
      <c r="U9" s="185"/>
      <c r="V9" s="185"/>
      <c r="W9" s="185"/>
      <c r="X9" s="185"/>
      <c r="Y9" s="184"/>
      <c r="Z9" s="184"/>
      <c r="AA9" s="184"/>
      <c r="AB9" s="184"/>
      <c r="AC9" s="184"/>
      <c r="AD9" s="184"/>
      <c r="AF9" s="154" t="s">
        <v>335</v>
      </c>
      <c r="AH9" s="363">
        <v>7</v>
      </c>
      <c r="AI9" s="723" t="s">
        <v>452</v>
      </c>
      <c r="AJ9" s="724"/>
      <c r="AK9" s="724"/>
      <c r="AL9" s="724"/>
      <c r="AM9" s="724"/>
      <c r="AN9" s="724"/>
      <c r="AO9" s="724"/>
      <c r="AP9" s="724"/>
      <c r="AQ9" s="724"/>
      <c r="AR9" s="725"/>
      <c r="AS9" s="155" t="s">
        <v>459</v>
      </c>
    </row>
    <row r="10" spans="1:69" ht="16.5" customHeight="1" thickTop="1">
      <c r="A10" s="763" t="s">
        <v>264</v>
      </c>
      <c r="B10" s="764"/>
      <c r="C10" s="764"/>
      <c r="D10" s="765" t="str">
        <f>IFERROR(VLOOKUP($D$8,$AH$2:$AR$25,2,0),"")</f>
        <v>6.事業</v>
      </c>
      <c r="E10" s="766"/>
      <c r="F10" s="766"/>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8"/>
      <c r="AF10" s="154" t="s">
        <v>340</v>
      </c>
      <c r="AH10" s="363">
        <v>8</v>
      </c>
      <c r="AI10" s="723" t="s">
        <v>453</v>
      </c>
      <c r="AJ10" s="724"/>
      <c r="AK10" s="724"/>
      <c r="AL10" s="724"/>
      <c r="AM10" s="724"/>
      <c r="AN10" s="724"/>
      <c r="AO10" s="724"/>
      <c r="AP10" s="724"/>
      <c r="AQ10" s="724"/>
      <c r="AR10" s="725"/>
      <c r="AS10" s="155" t="s">
        <v>459</v>
      </c>
    </row>
    <row r="11" spans="1:69" ht="16.5" customHeight="1" thickBot="1">
      <c r="A11" s="769" t="s">
        <v>68</v>
      </c>
      <c r="B11" s="770"/>
      <c r="C11" s="770"/>
      <c r="D11" s="1138" t="str">
        <f>'例　①収支予算書　事業'!D11</f>
        <v>【社会人】</v>
      </c>
      <c r="E11" s="1139"/>
      <c r="F11" s="1139"/>
      <c r="G11" s="1139"/>
      <c r="H11" s="1139"/>
      <c r="I11" s="1139"/>
      <c r="J11" s="1140" t="str">
        <f>'例　①収支予算書　事業'!J11</f>
        <v>第○○回　道民大会　男子B・Cクラス</v>
      </c>
      <c r="K11" s="1140"/>
      <c r="L11" s="1140"/>
      <c r="M11" s="1140"/>
      <c r="N11" s="1140"/>
      <c r="O11" s="1140"/>
      <c r="P11" s="1140"/>
      <c r="Q11" s="1140"/>
      <c r="R11" s="1140"/>
      <c r="S11" s="1140"/>
      <c r="T11" s="1140"/>
      <c r="U11" s="1140"/>
      <c r="V11" s="1140"/>
      <c r="W11" s="1140"/>
      <c r="X11" s="1140"/>
      <c r="Y11" s="1140"/>
      <c r="Z11" s="1140"/>
      <c r="AA11" s="1140"/>
      <c r="AB11" s="1140"/>
      <c r="AC11" s="1140"/>
      <c r="AD11" s="1141"/>
      <c r="AF11" s="154" t="s">
        <v>336</v>
      </c>
      <c r="AH11" s="364">
        <v>9</v>
      </c>
      <c r="AI11" s="730" t="s">
        <v>454</v>
      </c>
      <c r="AJ11" s="731"/>
      <c r="AK11" s="731"/>
      <c r="AL11" s="731"/>
      <c r="AM11" s="731"/>
      <c r="AN11" s="731"/>
      <c r="AO11" s="731"/>
      <c r="AP11" s="731"/>
      <c r="AQ11" s="731"/>
      <c r="AR11" s="732"/>
      <c r="AS11" s="155" t="s">
        <v>459</v>
      </c>
      <c r="AT11" s="155"/>
    </row>
    <row r="12" spans="1:69" ht="16.5" customHeight="1">
      <c r="A12" s="671" t="s">
        <v>376</v>
      </c>
      <c r="B12" s="672"/>
      <c r="C12" s="233" t="s">
        <v>375</v>
      </c>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2"/>
      <c r="AF12" s="154" t="s">
        <v>337</v>
      </c>
      <c r="AH12" s="365">
        <v>10</v>
      </c>
      <c r="AI12" s="733" t="s">
        <v>455</v>
      </c>
      <c r="AJ12" s="734"/>
      <c r="AK12" s="734"/>
      <c r="AL12" s="734"/>
      <c r="AM12" s="734"/>
      <c r="AN12" s="734"/>
      <c r="AO12" s="734"/>
      <c r="AP12" s="734"/>
      <c r="AQ12" s="734"/>
      <c r="AR12" s="735"/>
      <c r="AS12" s="155" t="s">
        <v>459</v>
      </c>
      <c r="AT12" s="155"/>
    </row>
    <row r="13" spans="1:69">
      <c r="A13" s="690" t="s">
        <v>377</v>
      </c>
      <c r="B13" s="691"/>
      <c r="C13" s="786" t="s">
        <v>271</v>
      </c>
      <c r="D13" s="786"/>
      <c r="E13" s="786"/>
      <c r="F13" s="786"/>
      <c r="G13" s="786"/>
      <c r="H13" s="786"/>
      <c r="I13" s="786"/>
      <c r="J13" s="786"/>
      <c r="K13" s="786"/>
      <c r="L13" s="786"/>
      <c r="M13" s="786"/>
      <c r="N13" s="786"/>
      <c r="O13" s="786"/>
      <c r="P13" s="786"/>
      <c r="Q13" s="786"/>
      <c r="R13" s="786"/>
      <c r="S13" s="786"/>
      <c r="T13" s="786"/>
      <c r="U13" s="786"/>
      <c r="V13" s="786"/>
      <c r="W13" s="786"/>
      <c r="X13" s="786"/>
      <c r="Y13" s="786"/>
      <c r="Z13" s="786"/>
      <c r="AA13" s="786"/>
      <c r="AB13" s="786"/>
      <c r="AC13" s="786"/>
      <c r="AD13" s="787"/>
      <c r="AF13" s="154" t="s">
        <v>458</v>
      </c>
      <c r="AH13" s="366">
        <v>11</v>
      </c>
      <c r="AI13" s="736" t="s">
        <v>456</v>
      </c>
      <c r="AJ13" s="737"/>
      <c r="AK13" s="737"/>
      <c r="AL13" s="737"/>
      <c r="AM13" s="737"/>
      <c r="AN13" s="737"/>
      <c r="AO13" s="737"/>
      <c r="AP13" s="737"/>
      <c r="AQ13" s="737"/>
      <c r="AR13" s="738"/>
      <c r="AS13" s="308" t="s">
        <v>428</v>
      </c>
      <c r="AT13" s="155"/>
    </row>
    <row r="14" spans="1:69">
      <c r="A14" s="690" t="s">
        <v>378</v>
      </c>
      <c r="B14" s="691"/>
      <c r="C14" s="717" t="s">
        <v>427</v>
      </c>
      <c r="D14" s="717"/>
      <c r="E14" s="717"/>
      <c r="F14" s="717"/>
      <c r="G14" s="717"/>
      <c r="H14" s="717"/>
      <c r="I14" s="717"/>
      <c r="J14" s="717"/>
      <c r="K14" s="717"/>
      <c r="L14" s="717"/>
      <c r="M14" s="717"/>
      <c r="N14" s="717"/>
      <c r="O14" s="717"/>
      <c r="P14" s="717"/>
      <c r="Q14" s="717"/>
      <c r="R14" s="717"/>
      <c r="S14" s="717"/>
      <c r="T14" s="717"/>
      <c r="U14" s="717"/>
      <c r="V14" s="717"/>
      <c r="W14" s="717"/>
      <c r="X14" s="717"/>
      <c r="Y14" s="717"/>
      <c r="Z14" s="717"/>
      <c r="AA14" s="717"/>
      <c r="AB14" s="717"/>
      <c r="AC14" s="717"/>
      <c r="AD14" s="718"/>
      <c r="AF14" s="154" t="s">
        <v>338</v>
      </c>
      <c r="AH14" s="367"/>
      <c r="AI14" s="739"/>
      <c r="AJ14" s="739"/>
      <c r="AK14" s="739"/>
      <c r="AL14" s="739"/>
      <c r="AM14" s="739"/>
      <c r="AN14" s="739"/>
      <c r="AO14" s="739"/>
      <c r="AP14" s="739"/>
      <c r="AQ14" s="739"/>
      <c r="AR14" s="739"/>
      <c r="AS14" s="155"/>
      <c r="AT14" s="155"/>
    </row>
    <row r="15" spans="1:69">
      <c r="A15" s="690" t="s">
        <v>379</v>
      </c>
      <c r="B15" s="691"/>
      <c r="C15" s="369">
        <v>20</v>
      </c>
      <c r="D15" s="371">
        <f>'例　①収支予算書　事業'!$D$15</f>
        <v>25</v>
      </c>
      <c r="E15" s="369" t="s">
        <v>384</v>
      </c>
      <c r="F15" s="371">
        <f>'例　①収支予算書　事業'!$F$15</f>
        <v>7</v>
      </c>
      <c r="G15" s="369" t="s">
        <v>385</v>
      </c>
      <c r="H15" s="371">
        <f>'例　①収支予算書　事業'!$H$15</f>
        <v>19</v>
      </c>
      <c r="I15" s="369" t="s">
        <v>386</v>
      </c>
      <c r="J15" s="252" t="s">
        <v>84</v>
      </c>
      <c r="K15" s="369">
        <v>20</v>
      </c>
      <c r="L15" s="371">
        <f>'例　①収支予算書　事業'!$L$15</f>
        <v>25</v>
      </c>
      <c r="M15" s="369" t="s">
        <v>384</v>
      </c>
      <c r="N15" s="371">
        <f>'例　①収支予算書　事業'!$N$15</f>
        <v>7</v>
      </c>
      <c r="O15" s="369" t="s">
        <v>385</v>
      </c>
      <c r="P15" s="371">
        <f>'例　①収支予算書　事業'!$P$15</f>
        <v>21</v>
      </c>
      <c r="Q15" s="369" t="s">
        <v>386</v>
      </c>
      <c r="R15" s="252" t="s">
        <v>434</v>
      </c>
      <c r="S15" s="371">
        <f>'例　①収支予算書　事業'!$S$15</f>
        <v>3</v>
      </c>
      <c r="T15" s="721" t="s">
        <v>435</v>
      </c>
      <c r="U15" s="721"/>
      <c r="V15" s="186"/>
      <c r="W15" s="186"/>
      <c r="X15" s="186"/>
      <c r="Y15" s="186"/>
      <c r="Z15" s="186"/>
      <c r="AA15" s="186"/>
      <c r="AB15" s="186"/>
      <c r="AC15" s="186"/>
      <c r="AD15" s="253"/>
      <c r="AF15" s="154" t="s">
        <v>339</v>
      </c>
      <c r="AH15" s="15"/>
      <c r="AI15" s="740"/>
      <c r="AJ15" s="740"/>
      <c r="AK15" s="740"/>
      <c r="AL15" s="740"/>
      <c r="AM15" s="740"/>
      <c r="AN15" s="740"/>
      <c r="AO15" s="740"/>
      <c r="AP15" s="740"/>
      <c r="AQ15" s="740"/>
      <c r="AR15" s="740"/>
      <c r="AS15" s="155"/>
      <c r="AT15" s="155"/>
    </row>
    <row r="16" spans="1:69" ht="13.2" customHeight="1">
      <c r="A16" s="771" t="s">
        <v>380</v>
      </c>
      <c r="B16" s="772"/>
      <c r="C16" s="1136" t="str">
        <f>'例　①収支予算書　事業'!C16</f>
        <v>○○総合体育館、○○アリーナ、○○高校、△△高校</v>
      </c>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7"/>
      <c r="AF16" s="154" t="s">
        <v>619</v>
      </c>
      <c r="AH16" s="15"/>
      <c r="AI16" s="740"/>
      <c r="AJ16" s="740"/>
      <c r="AK16" s="740"/>
      <c r="AL16" s="740"/>
      <c r="AM16" s="740"/>
      <c r="AN16" s="740"/>
      <c r="AO16" s="740"/>
      <c r="AP16" s="740"/>
      <c r="AQ16" s="740"/>
      <c r="AR16" s="740"/>
      <c r="AS16" s="155" t="s">
        <v>461</v>
      </c>
      <c r="AT16" s="155"/>
    </row>
    <row r="17" spans="1:69" ht="25.95" customHeight="1">
      <c r="A17" s="771" t="s">
        <v>381</v>
      </c>
      <c r="B17" s="772"/>
      <c r="C17" s="1136" t="str">
        <f>'例　①収支予算書　事業'!C17</f>
        <v>男子B・Cクラス戦</v>
      </c>
      <c r="D17" s="1136"/>
      <c r="E17" s="1136"/>
      <c r="F17" s="1136"/>
      <c r="G17" s="1136"/>
      <c r="H17" s="1136"/>
      <c r="I17" s="1136"/>
      <c r="J17" s="1136"/>
      <c r="K17" s="1136"/>
      <c r="L17" s="1136"/>
      <c r="M17" s="1136"/>
      <c r="N17" s="1136"/>
      <c r="O17" s="1136"/>
      <c r="P17" s="1136"/>
      <c r="Q17" s="1136"/>
      <c r="R17" s="1136"/>
      <c r="S17" s="1136"/>
      <c r="T17" s="1136"/>
      <c r="U17" s="1136"/>
      <c r="V17" s="1136"/>
      <c r="W17" s="1136"/>
      <c r="X17" s="1136"/>
      <c r="Y17" s="1136"/>
      <c r="Z17" s="1136"/>
      <c r="AA17" s="1136"/>
      <c r="AB17" s="1136"/>
      <c r="AC17" s="1136"/>
      <c r="AD17" s="1137"/>
      <c r="AS17" s="432" t="s">
        <v>462</v>
      </c>
      <c r="AT17" s="155"/>
    </row>
    <row r="18" spans="1:69" ht="15" customHeight="1" thickBot="1">
      <c r="A18" s="771" t="s">
        <v>382</v>
      </c>
      <c r="B18" s="772"/>
      <c r="C18" s="1136" t="str">
        <f>'例　①収支予算書　事業'!C18</f>
        <v>TeamJBA登録チーム</v>
      </c>
      <c r="D18" s="1136"/>
      <c r="E18" s="1136"/>
      <c r="F18" s="1136"/>
      <c r="G18" s="1136"/>
      <c r="H18" s="1136"/>
      <c r="I18" s="1136"/>
      <c r="J18" s="1136"/>
      <c r="K18" s="1136"/>
      <c r="L18" s="1136"/>
      <c r="M18" s="1136"/>
      <c r="N18" s="1136"/>
      <c r="O18" s="1136"/>
      <c r="P18" s="1136"/>
      <c r="Q18" s="1136"/>
      <c r="R18" s="1136"/>
      <c r="S18" s="1136"/>
      <c r="T18" s="1136"/>
      <c r="U18" s="1136"/>
      <c r="V18" s="1136"/>
      <c r="W18" s="1136"/>
      <c r="X18" s="1136"/>
      <c r="Y18" s="1136"/>
      <c r="Z18" s="1136"/>
      <c r="AA18" s="1136"/>
      <c r="AB18" s="1136"/>
      <c r="AC18" s="1136"/>
      <c r="AD18" s="1137"/>
      <c r="AS18" s="432" t="s">
        <v>463</v>
      </c>
      <c r="AT18" s="155"/>
    </row>
    <row r="19" spans="1:69" ht="37.950000000000003" customHeight="1" thickBot="1">
      <c r="A19" s="777" t="s">
        <v>383</v>
      </c>
      <c r="B19" s="778"/>
      <c r="C19" s="1134" t="str">
        <f>'例　①収支予算書　事業'!C19</f>
        <v>①トーナメント方式  ②参加チーム数：56チーム（男子B24、男子C32） ③人数：840名（15名×56チーム）
④試合数：54試合（男子B23試合、男子C31試合）  ⑤必要審判数：122名（決勝、準決勝、準々決勝は3P）</v>
      </c>
      <c r="D19" s="1134"/>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5"/>
      <c r="AF19" s="1156" t="str">
        <f>'例　①収支予算書　事業'!AF19</f>
        <v xml:space="preserve">　【補足事項】
(1)各種会議参加者（12名）：①競技会委員会(2名)　②総務委員会(2名)　③強化・育成委員会(2名)
　　　　　　　　　　　　　　　　　　④広報委員会(1名)　⑤審判委員会(1名)　⑥事務局長(1名)
　　　　　　　　　　　　　　　　　　⑦社会人部会(1名)　⑧開催地区（2名）
(2)HBA派遣役員（8名）：①競技会委員会(2名)　②総務委員会(2名)　③強化・育成委員会(2名)
　　　　　　　　　　　　　　　　④広報委員会(1名)　⑤審判委員会(1名)　
(3)　                              </v>
      </c>
      <c r="AG19" s="1157"/>
      <c r="AH19" s="1157"/>
      <c r="AI19" s="1157"/>
      <c r="AJ19" s="1157"/>
      <c r="AK19" s="1157"/>
      <c r="AL19" s="1157"/>
      <c r="AM19" s="1157"/>
      <c r="AN19" s="1157"/>
      <c r="AO19" s="1157"/>
      <c r="AP19" s="1157"/>
      <c r="AQ19" s="1157"/>
      <c r="AR19" s="1158"/>
      <c r="AS19" s="432" t="s">
        <v>464</v>
      </c>
      <c r="AT19" s="155"/>
    </row>
    <row r="20" spans="1:69" ht="21.6" customHeight="1">
      <c r="A20" s="187"/>
      <c r="B20" s="187"/>
      <c r="C20" s="187"/>
      <c r="D20" s="188"/>
      <c r="E20" s="188"/>
      <c r="F20" s="188"/>
      <c r="G20" s="188"/>
      <c r="H20" s="188"/>
      <c r="I20" s="188"/>
      <c r="J20" s="188"/>
      <c r="K20" s="188"/>
      <c r="L20" s="188"/>
      <c r="M20" s="188"/>
      <c r="N20" s="188"/>
      <c r="O20" s="188"/>
      <c r="P20" s="188"/>
      <c r="Q20" s="188"/>
      <c r="R20" s="188"/>
      <c r="S20" s="188"/>
      <c r="T20" s="188"/>
      <c r="U20" s="188"/>
      <c r="V20" s="188"/>
      <c r="W20" s="188"/>
      <c r="X20" s="188"/>
      <c r="Y20" s="187"/>
      <c r="Z20" s="187"/>
      <c r="AA20" s="187"/>
      <c r="AB20" s="187"/>
      <c r="AC20" s="187"/>
      <c r="AD20" s="187"/>
      <c r="AF20" s="1159"/>
      <c r="AG20" s="1160"/>
      <c r="AH20" s="1160"/>
      <c r="AI20" s="1160"/>
      <c r="AJ20" s="1160"/>
      <c r="AK20" s="1160"/>
      <c r="AL20" s="1160"/>
      <c r="AM20" s="1160"/>
      <c r="AN20" s="1160"/>
      <c r="AO20" s="1160"/>
      <c r="AP20" s="1160"/>
      <c r="AQ20" s="1160"/>
      <c r="AR20" s="1161"/>
      <c r="AS20" s="432" t="s">
        <v>465</v>
      </c>
      <c r="AT20" s="155"/>
    </row>
    <row r="21" spans="1:69" ht="14.25" customHeight="1" thickBot="1">
      <c r="A21" s="76" t="s">
        <v>7</v>
      </c>
      <c r="B21" s="76"/>
      <c r="C21" s="76"/>
      <c r="D21" s="189"/>
      <c r="E21" s="189"/>
      <c r="F21" s="189"/>
      <c r="G21" s="722" t="s">
        <v>5</v>
      </c>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F21" s="1159"/>
      <c r="AG21" s="1160"/>
      <c r="AH21" s="1160"/>
      <c r="AI21" s="1160"/>
      <c r="AJ21" s="1160"/>
      <c r="AK21" s="1160"/>
      <c r="AL21" s="1160"/>
      <c r="AM21" s="1160"/>
      <c r="AN21" s="1160"/>
      <c r="AO21" s="1160"/>
      <c r="AP21" s="1160"/>
      <c r="AQ21" s="1160"/>
      <c r="AR21" s="1161"/>
      <c r="AS21" s="432" t="s">
        <v>466</v>
      </c>
      <c r="AT21" s="155"/>
      <c r="AU21" s="58"/>
      <c r="AV21" s="58"/>
      <c r="AW21" s="58"/>
      <c r="AX21" s="58"/>
      <c r="AY21" s="58"/>
      <c r="AZ21" s="58"/>
      <c r="BA21" s="58"/>
      <c r="BB21" s="58"/>
      <c r="BC21" s="58"/>
      <c r="BD21" s="58"/>
      <c r="BE21" s="58"/>
      <c r="BF21" s="58"/>
      <c r="BG21" s="58"/>
      <c r="BH21" s="58"/>
      <c r="BI21" s="58"/>
      <c r="BJ21" s="58"/>
      <c r="BK21" s="58"/>
      <c r="BL21" s="58"/>
      <c r="BM21" s="58"/>
      <c r="BN21" s="58"/>
      <c r="BO21" s="58"/>
      <c r="BP21" s="58"/>
    </row>
    <row r="22" spans="1:69" s="76" customFormat="1" ht="17.7" customHeight="1" thickBot="1">
      <c r="A22" s="781" t="s">
        <v>4</v>
      </c>
      <c r="B22" s="782"/>
      <c r="C22" s="782"/>
      <c r="D22" s="726" t="s">
        <v>266</v>
      </c>
      <c r="E22" s="596"/>
      <c r="F22" s="597"/>
      <c r="G22" s="783" t="s">
        <v>267</v>
      </c>
      <c r="H22" s="784"/>
      <c r="I22" s="784"/>
      <c r="J22" s="784"/>
      <c r="K22" s="784"/>
      <c r="L22" s="784"/>
      <c r="M22" s="784"/>
      <c r="N22" s="784"/>
      <c r="O22" s="784"/>
      <c r="P22" s="784"/>
      <c r="Q22" s="784"/>
      <c r="R22" s="784"/>
      <c r="S22" s="784"/>
      <c r="T22" s="784"/>
      <c r="U22" s="784"/>
      <c r="V22" s="784"/>
      <c r="W22" s="784"/>
      <c r="X22" s="784"/>
      <c r="Y22" s="784"/>
      <c r="Z22" s="784"/>
      <c r="AA22" s="784"/>
      <c r="AB22" s="784"/>
      <c r="AC22" s="784"/>
      <c r="AD22" s="785"/>
      <c r="AF22" s="1159"/>
      <c r="AG22" s="1160"/>
      <c r="AH22" s="1160"/>
      <c r="AI22" s="1160"/>
      <c r="AJ22" s="1160"/>
      <c r="AK22" s="1160"/>
      <c r="AL22" s="1160"/>
      <c r="AM22" s="1160"/>
      <c r="AN22" s="1160"/>
      <c r="AO22" s="1160"/>
      <c r="AP22" s="1160"/>
      <c r="AQ22" s="1160"/>
      <c r="AR22" s="1161"/>
      <c r="AS22" s="432" t="s">
        <v>467</v>
      </c>
      <c r="AT22" s="155"/>
      <c r="AV22" s="77"/>
      <c r="AW22" s="77"/>
      <c r="AX22" s="77"/>
      <c r="AY22" s="77"/>
      <c r="AZ22" s="77"/>
      <c r="BA22" s="77"/>
      <c r="BB22" s="77"/>
      <c r="BC22" s="77"/>
      <c r="BD22" s="77"/>
      <c r="BE22" s="77"/>
      <c r="BF22" s="77"/>
      <c r="BG22" s="77"/>
      <c r="BH22" s="77"/>
      <c r="BI22" s="77"/>
      <c r="BJ22" s="77"/>
      <c r="BK22" s="77"/>
      <c r="BL22" s="77"/>
      <c r="BM22" s="77"/>
      <c r="BN22" s="77"/>
      <c r="BO22" s="77"/>
      <c r="BP22" s="77"/>
      <c r="BQ22" s="77"/>
    </row>
    <row r="23" spans="1:69" s="77" customFormat="1" ht="17.399999999999999" customHeight="1">
      <c r="A23" s="775" t="s">
        <v>349</v>
      </c>
      <c r="B23" s="776"/>
      <c r="C23" s="776"/>
      <c r="D23" s="1131" t="str">
        <f>IF('例　①収支予算書　事業'!D23="","",'例　①収支予算書　事業'!D23)</f>
        <v/>
      </c>
      <c r="E23" s="1132"/>
      <c r="F23" s="1133"/>
      <c r="G23" s="1121" t="str">
        <f>IF('例　①収支予算書　事業'!G23="","",'例　①収支予算書　事業'!G23)</f>
        <v/>
      </c>
      <c r="H23" s="1122"/>
      <c r="I23" s="1122"/>
      <c r="J23" s="1122"/>
      <c r="K23" s="1122"/>
      <c r="L23" s="1122"/>
      <c r="M23" s="1122"/>
      <c r="N23" s="1122"/>
      <c r="O23" s="1122"/>
      <c r="P23" s="1122"/>
      <c r="Q23" s="1122"/>
      <c r="R23" s="1122"/>
      <c r="S23" s="1122"/>
      <c r="T23" s="1122"/>
      <c r="U23" s="1122"/>
      <c r="V23" s="1122"/>
      <c r="W23" s="1122"/>
      <c r="X23" s="1122"/>
      <c r="Y23" s="1122"/>
      <c r="Z23" s="1122"/>
      <c r="AA23" s="1122"/>
      <c r="AB23" s="1122"/>
      <c r="AC23" s="1122"/>
      <c r="AD23" s="1130"/>
      <c r="AF23" s="1159"/>
      <c r="AG23" s="1160"/>
      <c r="AH23" s="1160"/>
      <c r="AI23" s="1160"/>
      <c r="AJ23" s="1160"/>
      <c r="AK23" s="1160"/>
      <c r="AL23" s="1160"/>
      <c r="AM23" s="1160"/>
      <c r="AN23" s="1160"/>
      <c r="AO23" s="1160"/>
      <c r="AP23" s="1160"/>
      <c r="AQ23" s="1160"/>
      <c r="AR23" s="1161"/>
      <c r="AS23" s="432" t="s">
        <v>468</v>
      </c>
      <c r="AT23" s="155"/>
    </row>
    <row r="24" spans="1:69" s="77" customFormat="1" ht="17.7" customHeight="1">
      <c r="A24" s="612" t="s">
        <v>35</v>
      </c>
      <c r="B24" s="613"/>
      <c r="C24" s="613"/>
      <c r="D24" s="1118" t="str">
        <f>IF('例　①収支予算書　事業'!D24="","",'例　①収支予算書　事業'!D24)</f>
        <v/>
      </c>
      <c r="E24" s="1119"/>
      <c r="F24" s="1120"/>
      <c r="G24" s="1121" t="str">
        <f>IF('例　①収支予算書　事業'!G24="","",'例　①収支予算書　事業'!G24)</f>
        <v/>
      </c>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30"/>
      <c r="AF24" s="1159"/>
      <c r="AG24" s="1160"/>
      <c r="AH24" s="1160"/>
      <c r="AI24" s="1160"/>
      <c r="AJ24" s="1160"/>
      <c r="AK24" s="1160"/>
      <c r="AL24" s="1160"/>
      <c r="AM24" s="1160"/>
      <c r="AN24" s="1160"/>
      <c r="AO24" s="1160"/>
      <c r="AP24" s="1160"/>
      <c r="AQ24" s="1160"/>
      <c r="AR24" s="1161"/>
      <c r="AS24" s="432" t="s">
        <v>469</v>
      </c>
      <c r="AT24" s="155"/>
    </row>
    <row r="25" spans="1:69" s="77" customFormat="1" ht="17.7" customHeight="1">
      <c r="A25" s="612" t="s">
        <v>36</v>
      </c>
      <c r="B25" s="613"/>
      <c r="C25" s="613"/>
      <c r="D25" s="1118" t="str">
        <f>IF('例　①収支予算書　事業'!D25="","",'例　①収支予算書　事業'!D25)</f>
        <v/>
      </c>
      <c r="E25" s="1119"/>
      <c r="F25" s="1120"/>
      <c r="G25" s="1121" t="str">
        <f>IF('例　①収支予算書　事業'!G25="","",'例　①収支予算書　事業'!G25)</f>
        <v/>
      </c>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30"/>
      <c r="AF25" s="1159"/>
      <c r="AG25" s="1160"/>
      <c r="AH25" s="1160"/>
      <c r="AI25" s="1160"/>
      <c r="AJ25" s="1160"/>
      <c r="AK25" s="1160"/>
      <c r="AL25" s="1160"/>
      <c r="AM25" s="1160"/>
      <c r="AN25" s="1160"/>
      <c r="AO25" s="1160"/>
      <c r="AP25" s="1160"/>
      <c r="AQ25" s="1160"/>
      <c r="AR25" s="1161"/>
      <c r="AS25" s="432" t="s">
        <v>470</v>
      </c>
      <c r="AT25" s="155"/>
    </row>
    <row r="26" spans="1:69" s="77" customFormat="1" ht="17.7" customHeight="1">
      <c r="A26" s="612" t="s">
        <v>37</v>
      </c>
      <c r="B26" s="613"/>
      <c r="C26" s="613"/>
      <c r="D26" s="1118" t="str">
        <f>IF('例　①収支予算書　事業'!D26="","",'例　①収支予算書　事業'!D26)</f>
        <v/>
      </c>
      <c r="E26" s="1119"/>
      <c r="F26" s="1120"/>
      <c r="G26" s="1121" t="str">
        <f>IF('例　①収支予算書　事業'!G26="","",'例　①収支予算書　事業'!G26)</f>
        <v/>
      </c>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30"/>
      <c r="AF26" s="1159"/>
      <c r="AG26" s="1160"/>
      <c r="AH26" s="1160"/>
      <c r="AI26" s="1160"/>
      <c r="AJ26" s="1160"/>
      <c r="AK26" s="1160"/>
      <c r="AL26" s="1160"/>
      <c r="AM26" s="1160"/>
      <c r="AN26" s="1160"/>
      <c r="AO26" s="1160"/>
      <c r="AP26" s="1160"/>
      <c r="AQ26" s="1160"/>
      <c r="AR26" s="1161"/>
      <c r="AS26" s="432" t="s">
        <v>471</v>
      </c>
      <c r="AT26" s="155"/>
    </row>
    <row r="27" spans="1:69" s="77" customFormat="1" ht="17.7" customHeight="1">
      <c r="A27" s="614" t="s">
        <v>38</v>
      </c>
      <c r="B27" s="615"/>
      <c r="C27" s="615"/>
      <c r="D27" s="1118" t="str">
        <f>IF('例　①収支予算書　事業'!D27="","",'例　①収支予算書　事業'!D27)</f>
        <v/>
      </c>
      <c r="E27" s="1119"/>
      <c r="F27" s="1120"/>
      <c r="G27" s="1121" t="str">
        <f>IF('例　①収支予算書　事業'!G27="","",'例　①収支予算書　事業'!G27)</f>
        <v/>
      </c>
      <c r="H27" s="1122"/>
      <c r="I27" s="1122"/>
      <c r="J27" s="1122"/>
      <c r="K27" s="1122"/>
      <c r="L27" s="1122"/>
      <c r="M27" s="1122"/>
      <c r="N27" s="1122"/>
      <c r="O27" s="1122"/>
      <c r="P27" s="1122"/>
      <c r="Q27" s="1122"/>
      <c r="R27" s="1122"/>
      <c r="S27" s="1122"/>
      <c r="T27" s="1122"/>
      <c r="U27" s="1122"/>
      <c r="V27" s="1122"/>
      <c r="W27" s="1122"/>
      <c r="X27" s="1122"/>
      <c r="Y27" s="1122"/>
      <c r="Z27" s="1122"/>
      <c r="AA27" s="1122"/>
      <c r="AB27" s="1122"/>
      <c r="AC27" s="1122"/>
      <c r="AD27" s="1130"/>
      <c r="AF27" s="1159"/>
      <c r="AG27" s="1160"/>
      <c r="AH27" s="1160"/>
      <c r="AI27" s="1160"/>
      <c r="AJ27" s="1160"/>
      <c r="AK27" s="1160"/>
      <c r="AL27" s="1160"/>
      <c r="AM27" s="1160"/>
      <c r="AN27" s="1160"/>
      <c r="AO27" s="1160"/>
      <c r="AP27" s="1160"/>
      <c r="AQ27" s="1160"/>
      <c r="AR27" s="1161"/>
      <c r="AS27" s="432" t="s">
        <v>472</v>
      </c>
    </row>
    <row r="28" spans="1:69" s="77" customFormat="1" ht="17.7" customHeight="1" thickBot="1">
      <c r="A28" s="612" t="s">
        <v>39</v>
      </c>
      <c r="B28" s="613"/>
      <c r="C28" s="613"/>
      <c r="D28" s="1127">
        <f>IF('例　①収支予算書　事業'!D28="","",'例　①収支予算書　事業'!D28)</f>
        <v>50000</v>
      </c>
      <c r="E28" s="1128"/>
      <c r="F28" s="1129"/>
      <c r="G28" s="593" t="s">
        <v>298</v>
      </c>
      <c r="H28" s="579"/>
      <c r="I28" s="594"/>
      <c r="J28" s="1125">
        <f>IF('例　①収支予算書　事業'!J28="","",'例　①収支予算書　事業'!J28)</f>
        <v>500</v>
      </c>
      <c r="K28" s="1126"/>
      <c r="L28" s="576" t="s">
        <v>299</v>
      </c>
      <c r="M28" s="577"/>
      <c r="N28" s="577"/>
      <c r="O28" s="577"/>
      <c r="P28" s="1125">
        <f>IF('例　①収支予算書　事業'!P28="","",'例　①収支予算書　事業'!P28)</f>
        <v>100</v>
      </c>
      <c r="Q28" s="1126"/>
      <c r="R28" s="275"/>
      <c r="S28" s="275"/>
      <c r="T28" s="275"/>
      <c r="U28" s="275"/>
      <c r="V28" s="275"/>
      <c r="W28" s="275"/>
      <c r="X28" s="275"/>
      <c r="Y28" s="275"/>
      <c r="Z28" s="275"/>
      <c r="AA28" s="276"/>
      <c r="AB28" s="276"/>
      <c r="AC28" s="276"/>
      <c r="AD28" s="277"/>
      <c r="AF28" s="1162"/>
      <c r="AG28" s="1163"/>
      <c r="AH28" s="1163"/>
      <c r="AI28" s="1163"/>
      <c r="AJ28" s="1163"/>
      <c r="AK28" s="1163"/>
      <c r="AL28" s="1163"/>
      <c r="AM28" s="1163"/>
      <c r="AN28" s="1163"/>
      <c r="AO28" s="1163"/>
      <c r="AP28" s="1163"/>
      <c r="AQ28" s="1163"/>
      <c r="AR28" s="1164"/>
      <c r="AS28" s="432" t="s">
        <v>473</v>
      </c>
    </row>
    <row r="29" spans="1:69" s="77" customFormat="1" ht="17.7" customHeight="1">
      <c r="A29" s="614" t="s">
        <v>40</v>
      </c>
      <c r="B29" s="615"/>
      <c r="C29" s="615"/>
      <c r="D29" s="1127">
        <f>IF('例　①収支予算書　事業'!D29="","",'例　①収支予算書　事業'!D29)</f>
        <v>1680000</v>
      </c>
      <c r="E29" s="1128"/>
      <c r="F29" s="1129"/>
      <c r="G29" s="593" t="s">
        <v>295</v>
      </c>
      <c r="H29" s="579"/>
      <c r="I29" s="594"/>
      <c r="J29" s="1125">
        <f>IF('例　①収支予算書　事業'!J29="","",'例　①収支予算書　事業'!J29)</f>
        <v>30000</v>
      </c>
      <c r="K29" s="1126"/>
      <c r="L29" s="578" t="s">
        <v>297</v>
      </c>
      <c r="M29" s="579"/>
      <c r="N29" s="579"/>
      <c r="O29" s="579"/>
      <c r="P29" s="1125">
        <f>IF('例　①収支予算書　事業'!P29="","",'例　①収支予算書　事業'!P29)</f>
        <v>56</v>
      </c>
      <c r="Q29" s="1126"/>
      <c r="R29" s="578" t="s">
        <v>296</v>
      </c>
      <c r="S29" s="579"/>
      <c r="T29" s="579"/>
      <c r="U29" s="1125" t="str">
        <f>IF('例　①収支予算書　事業'!U29="","",'例　①収支予算書　事業'!U29)</f>
        <v/>
      </c>
      <c r="V29" s="1126"/>
      <c r="W29" s="275"/>
      <c r="X29" s="516" t="s">
        <v>405</v>
      </c>
      <c r="Y29" s="517"/>
      <c r="Z29" s="517"/>
      <c r="AA29" s="518"/>
      <c r="AB29" s="489">
        <f>IF('例　①収支予算書　事業'!AB29="","",'例　①収支予算書　事業'!AB29)</f>
        <v>0</v>
      </c>
      <c r="AC29" s="489"/>
      <c r="AD29" s="490"/>
      <c r="AF29" s="155"/>
      <c r="AH29" s="236"/>
      <c r="AI29" s="237"/>
      <c r="AJ29" s="237"/>
      <c r="AK29" s="237"/>
      <c r="AL29" s="237"/>
      <c r="AM29" s="237"/>
      <c r="AN29" s="237"/>
      <c r="AO29" s="237"/>
      <c r="AP29" s="237"/>
      <c r="AQ29" s="237"/>
      <c r="AR29" s="237"/>
      <c r="AS29" s="432" t="s">
        <v>474</v>
      </c>
    </row>
    <row r="30" spans="1:69" s="77" customFormat="1" ht="17.7" customHeight="1">
      <c r="A30" s="612" t="s">
        <v>41</v>
      </c>
      <c r="B30" s="613"/>
      <c r="C30" s="613"/>
      <c r="D30" s="1118" t="str">
        <f>IF('例　①収支予算書　事業'!D30="","",'例　①収支予算書　事業'!D30)</f>
        <v/>
      </c>
      <c r="E30" s="1119"/>
      <c r="F30" s="1120"/>
      <c r="G30" s="1121" t="str">
        <f>IF('例　①収支予算書　事業'!G30="","",'例　①収支予算書　事業'!G30)</f>
        <v/>
      </c>
      <c r="H30" s="1122"/>
      <c r="I30" s="1122"/>
      <c r="J30" s="1122"/>
      <c r="K30" s="1122"/>
      <c r="L30" s="1122"/>
      <c r="M30" s="1122"/>
      <c r="N30" s="1122"/>
      <c r="O30" s="1122"/>
      <c r="P30" s="1122"/>
      <c r="Q30" s="1122"/>
      <c r="R30" s="1122"/>
      <c r="S30" s="1122"/>
      <c r="T30" s="1122"/>
      <c r="U30" s="1122"/>
      <c r="V30" s="1122"/>
      <c r="W30" s="1122"/>
      <c r="X30" s="1122"/>
      <c r="Y30" s="1122"/>
      <c r="Z30" s="1122"/>
      <c r="AA30" s="1123"/>
      <c r="AB30" s="1123"/>
      <c r="AC30" s="1123"/>
      <c r="AD30" s="1124"/>
      <c r="AF30" s="155"/>
      <c r="AH30" s="15" t="s">
        <v>341</v>
      </c>
      <c r="AI30" s="237"/>
      <c r="AJ30" s="237"/>
      <c r="AK30" s="237"/>
      <c r="AL30" s="237"/>
      <c r="AM30" s="237"/>
      <c r="AN30" s="237"/>
      <c r="AO30" s="237"/>
      <c r="AP30" s="237"/>
      <c r="AQ30" s="237"/>
      <c r="AR30" s="237"/>
      <c r="AS30" s="432" t="s">
        <v>475</v>
      </c>
    </row>
    <row r="31" spans="1:69" s="77" customFormat="1" ht="17.7" customHeight="1" thickBot="1">
      <c r="A31" s="612" t="s">
        <v>42</v>
      </c>
      <c r="B31" s="613"/>
      <c r="C31" s="613"/>
      <c r="D31" s="1118" t="str">
        <f>IF('例　①収支予算書　事業'!D31="","",'例　①収支予算書　事業'!D31)</f>
        <v/>
      </c>
      <c r="E31" s="1119"/>
      <c r="F31" s="1120"/>
      <c r="G31" s="1121" t="str">
        <f>IF('例　①収支予算書　事業'!G31="","",'例　①収支予算書　事業'!G31)</f>
        <v/>
      </c>
      <c r="H31" s="1122"/>
      <c r="I31" s="1122"/>
      <c r="J31" s="1122"/>
      <c r="K31" s="1122"/>
      <c r="L31" s="1122"/>
      <c r="M31" s="1122"/>
      <c r="N31" s="1122"/>
      <c r="O31" s="1122"/>
      <c r="P31" s="1122"/>
      <c r="Q31" s="1122"/>
      <c r="R31" s="1122"/>
      <c r="S31" s="1122"/>
      <c r="T31" s="1122"/>
      <c r="U31" s="1122"/>
      <c r="V31" s="1122"/>
      <c r="W31" s="1122"/>
      <c r="X31" s="1122"/>
      <c r="Y31" s="1122"/>
      <c r="Z31" s="1122"/>
      <c r="AA31" s="1123"/>
      <c r="AB31" s="1123"/>
      <c r="AC31" s="1123"/>
      <c r="AD31" s="1124"/>
      <c r="AF31" s="77" t="s">
        <v>437</v>
      </c>
      <c r="AH31" s="175"/>
      <c r="AI31" s="199"/>
      <c r="AJ31" s="78"/>
      <c r="AK31" s="78"/>
      <c r="AL31" s="78"/>
      <c r="AM31" s="78"/>
      <c r="AN31" s="200"/>
      <c r="AO31" s="200"/>
      <c r="AP31" s="156"/>
      <c r="AQ31" s="156"/>
      <c r="AR31" s="156"/>
      <c r="AS31" s="433" t="s">
        <v>476</v>
      </c>
    </row>
    <row r="32" spans="1:69" s="77" customFormat="1" ht="17.7" customHeight="1" thickBot="1">
      <c r="A32" s="614" t="s">
        <v>43</v>
      </c>
      <c r="B32" s="615"/>
      <c r="C32" s="615"/>
      <c r="D32" s="1118" t="str">
        <f>IF('例　①収支予算書　事業'!D32="","",'例　①収支予算書　事業'!D32)</f>
        <v/>
      </c>
      <c r="E32" s="1119"/>
      <c r="F32" s="1120"/>
      <c r="G32" s="1121" t="str">
        <f>IF('例　①収支予算書　事業'!G32="","",'例　①収支予算書　事業'!G32)</f>
        <v/>
      </c>
      <c r="H32" s="1122"/>
      <c r="I32" s="1122"/>
      <c r="J32" s="1122"/>
      <c r="K32" s="1122"/>
      <c r="L32" s="1122"/>
      <c r="M32" s="1122"/>
      <c r="N32" s="1122"/>
      <c r="O32" s="1122"/>
      <c r="P32" s="1122"/>
      <c r="Q32" s="1122"/>
      <c r="R32" s="1122"/>
      <c r="S32" s="1122"/>
      <c r="T32" s="1122"/>
      <c r="U32" s="1122"/>
      <c r="V32" s="1122"/>
      <c r="W32" s="1122"/>
      <c r="X32" s="1122"/>
      <c r="Y32" s="1122"/>
      <c r="Z32" s="1122"/>
      <c r="AA32" s="1123"/>
      <c r="AB32" s="1123"/>
      <c r="AC32" s="1123"/>
      <c r="AD32" s="1124"/>
      <c r="AF32" s="743" t="s">
        <v>356</v>
      </c>
      <c r="AG32" s="744"/>
      <c r="AH32" s="288" t="s">
        <v>295</v>
      </c>
      <c r="AI32" s="290" t="s">
        <v>351</v>
      </c>
      <c r="AJ32" s="289" t="s">
        <v>302</v>
      </c>
      <c r="AK32" s="291" t="s">
        <v>296</v>
      </c>
      <c r="AL32" s="289" t="s">
        <v>302</v>
      </c>
      <c r="AM32" s="745" t="s">
        <v>11</v>
      </c>
      <c r="AN32" s="746"/>
      <c r="AO32" s="200"/>
      <c r="AP32" s="156"/>
      <c r="AQ32" s="156"/>
      <c r="AR32" s="156"/>
      <c r="AS32" s="433" t="s">
        <v>477</v>
      </c>
    </row>
    <row r="33" spans="1:98" s="77" customFormat="1" ht="17.7" customHeight="1" thickTop="1" thickBot="1">
      <c r="A33" s="628" t="s">
        <v>44</v>
      </c>
      <c r="B33" s="629"/>
      <c r="C33" s="629"/>
      <c r="D33" s="1110" t="str">
        <f>IF('例　①収支予算書　事業'!D33="","",'例　①収支予算書　事業'!D33)</f>
        <v/>
      </c>
      <c r="E33" s="1111"/>
      <c r="F33" s="1112"/>
      <c r="G33" s="1113" t="str">
        <f>IF('例　①収支予算書　事業'!G33="","",'例　①収支予算書　事業'!G33)</f>
        <v/>
      </c>
      <c r="H33" s="1114"/>
      <c r="I33" s="1114"/>
      <c r="J33" s="1114"/>
      <c r="K33" s="1114"/>
      <c r="L33" s="1114"/>
      <c r="M33" s="1114"/>
      <c r="N33" s="1114"/>
      <c r="O33" s="1114"/>
      <c r="P33" s="1114"/>
      <c r="Q33" s="1114"/>
      <c r="R33" s="1114"/>
      <c r="S33" s="1114"/>
      <c r="T33" s="1114"/>
      <c r="U33" s="1114"/>
      <c r="V33" s="1114"/>
      <c r="W33" s="1114"/>
      <c r="X33" s="1114"/>
      <c r="Y33" s="1114"/>
      <c r="Z33" s="1114"/>
      <c r="AA33" s="1114"/>
      <c r="AB33" s="1114"/>
      <c r="AC33" s="1114"/>
      <c r="AD33" s="1115"/>
      <c r="AF33" s="1116" t="str">
        <f>IF('例　①収支予算書　事業'!AF33="","",'例　①収支予算書　事業'!AF33)</f>
        <v/>
      </c>
      <c r="AG33" s="1117"/>
      <c r="AH33" s="334" t="str">
        <f>IF('例　①収支予算書　事業'!AH33="","",'例　①収支予算書　事業'!AH33)</f>
        <v/>
      </c>
      <c r="AI33" s="335" t="str">
        <f>IF('例　①収支予算書　事業'!AI33="","",'例　①収支予算書　事業'!AI33)</f>
        <v/>
      </c>
      <c r="AJ33" s="336">
        <f>IF('例　①収支予算書　事業'!AJ33="","",'例　①収支予算書　事業'!AJ33)</f>
        <v>0</v>
      </c>
      <c r="AK33" s="335" t="str">
        <f>IF('例　①収支予算書　事業'!AK33="","",'例　①収支予算書　事業'!AK33)</f>
        <v/>
      </c>
      <c r="AL33" s="336">
        <f>IF('例　①収支予算書　事業'!AL33="","",'例　①収支予算書　事業'!AL33)</f>
        <v>0</v>
      </c>
      <c r="AM33" s="1108">
        <f>IF('例　①収支予算書　事業'!AM33="","",'例　①収支予算書　事業'!AM33)</f>
        <v>0</v>
      </c>
      <c r="AN33" s="1109"/>
      <c r="AO33" s="200"/>
      <c r="AP33" s="156"/>
      <c r="AQ33" s="156"/>
      <c r="AR33" s="156"/>
      <c r="AS33" s="433" t="s">
        <v>478</v>
      </c>
    </row>
    <row r="34" spans="1:98" s="77" customFormat="1" ht="17.7" customHeight="1" thickBot="1">
      <c r="A34" s="635" t="s">
        <v>0</v>
      </c>
      <c r="B34" s="635"/>
      <c r="C34" s="635"/>
      <c r="D34" s="571">
        <f>IF('例　①収支予算書　事業'!D34="","",'例　①収支予算書　事業'!D34)</f>
        <v>1730000</v>
      </c>
      <c r="E34" s="572"/>
      <c r="F34" s="573"/>
      <c r="G34" s="80"/>
      <c r="H34" s="80"/>
      <c r="I34" s="80"/>
      <c r="J34" s="80"/>
      <c r="K34" s="80"/>
      <c r="L34" s="80"/>
      <c r="M34" s="80"/>
      <c r="N34" s="80"/>
      <c r="O34" s="80"/>
      <c r="P34" s="80"/>
      <c r="Q34" s="80"/>
      <c r="R34" s="80"/>
      <c r="S34" s="80"/>
      <c r="T34" s="80"/>
      <c r="U34" s="80"/>
      <c r="V34" s="80"/>
      <c r="W34" s="80"/>
      <c r="X34" s="80"/>
      <c r="Y34" s="81"/>
      <c r="Z34" s="81"/>
      <c r="AA34" s="81"/>
      <c r="AB34" s="81"/>
      <c r="AC34" s="81"/>
      <c r="AD34" s="81"/>
      <c r="AF34" s="1106" t="str">
        <f>IF('例　①収支予算書　事業'!AF34="","",'例　①収支予算書　事業'!AF34)</f>
        <v/>
      </c>
      <c r="AG34" s="1107"/>
      <c r="AH34" s="334" t="str">
        <f>IF('例　①収支予算書　事業'!AH34="","",'例　①収支予算書　事業'!AH34)</f>
        <v/>
      </c>
      <c r="AI34" s="335" t="str">
        <f>IF('例　①収支予算書　事業'!AI34="","",'例　①収支予算書　事業'!AI34)</f>
        <v/>
      </c>
      <c r="AJ34" s="336">
        <f>IF('例　①収支予算書　事業'!AJ34="","",'例　①収支予算書　事業'!AJ34)</f>
        <v>0</v>
      </c>
      <c r="AK34" s="335" t="str">
        <f>IF('例　①収支予算書　事業'!AK34="","",'例　①収支予算書　事業'!AK34)</f>
        <v/>
      </c>
      <c r="AL34" s="336">
        <f>IF('例　①収支予算書　事業'!AL34="","",'例　①収支予算書　事業'!AL34)</f>
        <v>0</v>
      </c>
      <c r="AM34" s="1108">
        <f>IF('例　①収支予算書　事業'!AM34="","",'例　①収支予算書　事業'!AM34)</f>
        <v>0</v>
      </c>
      <c r="AN34" s="1109"/>
      <c r="AO34" s="200"/>
      <c r="AP34" s="156"/>
      <c r="AQ34" s="156"/>
      <c r="AR34" s="156"/>
      <c r="AS34" s="433" t="s">
        <v>479</v>
      </c>
    </row>
    <row r="35" spans="1:98" s="77" customFormat="1" ht="15" customHeight="1">
      <c r="A35" s="82"/>
      <c r="B35" s="82"/>
      <c r="C35" s="82"/>
      <c r="D35" s="83"/>
      <c r="E35" s="83"/>
      <c r="F35" s="83"/>
      <c r="G35" s="84"/>
      <c r="H35" s="84"/>
      <c r="I35" s="84"/>
      <c r="J35" s="84"/>
      <c r="K35" s="84"/>
      <c r="L35" s="84"/>
      <c r="M35" s="84"/>
      <c r="N35" s="84"/>
      <c r="O35" s="84"/>
      <c r="P35" s="84"/>
      <c r="Q35" s="84"/>
      <c r="R35" s="84"/>
      <c r="S35" s="84"/>
      <c r="T35" s="84"/>
      <c r="U35" s="84"/>
      <c r="V35" s="84"/>
      <c r="W35" s="84"/>
      <c r="X35" s="84"/>
      <c r="AF35" s="1106" t="str">
        <f>IF('例　①収支予算書　事業'!AF35="","",'例　①収支予算書　事業'!AF35)</f>
        <v/>
      </c>
      <c r="AG35" s="1107"/>
      <c r="AH35" s="334" t="str">
        <f>IF('例　①収支予算書　事業'!AH35="","",'例　①収支予算書　事業'!AH35)</f>
        <v/>
      </c>
      <c r="AI35" s="335" t="str">
        <f>IF('例　①収支予算書　事業'!AI35="","",'例　①収支予算書　事業'!AI35)</f>
        <v/>
      </c>
      <c r="AJ35" s="336">
        <f>IF('例　①収支予算書　事業'!AJ35="","",'例　①収支予算書　事業'!AJ35)</f>
        <v>0</v>
      </c>
      <c r="AK35" s="335" t="str">
        <f>IF('例　①収支予算書　事業'!AK35="","",'例　①収支予算書　事業'!AK35)</f>
        <v/>
      </c>
      <c r="AL35" s="336">
        <f>IF('例　①収支予算書　事業'!AL35="","",'例　①収支予算書　事業'!AL35)</f>
        <v>0</v>
      </c>
      <c r="AM35" s="1108">
        <f>IF('例　①収支予算書　事業'!AM35="","",'例　①収支予算書　事業'!AM35)</f>
        <v>0</v>
      </c>
      <c r="AN35" s="1109"/>
      <c r="AO35" s="200"/>
      <c r="AP35" s="156"/>
      <c r="AQ35" s="156"/>
      <c r="AR35" s="156"/>
    </row>
    <row r="36" spans="1:98" s="78" customFormat="1" thickBot="1">
      <c r="A36" s="76" t="s">
        <v>21</v>
      </c>
      <c r="B36" s="81"/>
      <c r="C36" s="81"/>
      <c r="D36" s="85"/>
      <c r="E36" s="85"/>
      <c r="F36" s="85"/>
      <c r="G36" s="85"/>
      <c r="H36" s="85"/>
      <c r="I36" s="85"/>
      <c r="J36" s="85"/>
      <c r="K36" s="85"/>
      <c r="L36" s="85"/>
      <c r="M36" s="85"/>
      <c r="N36" s="85"/>
      <c r="O36" s="85"/>
      <c r="P36" s="85"/>
      <c r="Q36" s="85"/>
      <c r="R36" s="85"/>
      <c r="S36" s="85"/>
      <c r="T36" s="85"/>
      <c r="U36" s="85"/>
      <c r="V36" s="85"/>
      <c r="W36" s="85"/>
      <c r="X36" s="85"/>
      <c r="Y36" s="77"/>
      <c r="Z36" s="77"/>
      <c r="AA36" s="77"/>
      <c r="AB36" s="77"/>
      <c r="AC36" s="77"/>
      <c r="AD36" s="77"/>
      <c r="AE36" s="77"/>
      <c r="AF36" s="1101" t="str">
        <f>IF('例　①収支予算書　事業'!AF36="","",'例　①収支予算書　事業'!AF36)</f>
        <v/>
      </c>
      <c r="AG36" s="1102"/>
      <c r="AH36" s="337" t="str">
        <f>IF('例　①収支予算書　事業'!AH36="","",'例　①収支予算書　事業'!AH36)</f>
        <v/>
      </c>
      <c r="AI36" s="338" t="str">
        <f>IF('例　①収支予算書　事業'!AI36="","",'例　①収支予算書　事業'!AI36)</f>
        <v/>
      </c>
      <c r="AJ36" s="339">
        <f>IF('例　①収支予算書　事業'!AJ36="","",'例　①収支予算書　事業'!AJ36)</f>
        <v>0</v>
      </c>
      <c r="AK36" s="338" t="str">
        <f>IF('例　①収支予算書　事業'!AK36="","",'例　①収支予算書　事業'!AK36)</f>
        <v/>
      </c>
      <c r="AL36" s="339">
        <f>IF('例　①収支予算書　事業'!AL36="","",'例　①収支予算書　事業'!AL36)</f>
        <v>0</v>
      </c>
      <c r="AM36" s="1103">
        <f>IF('例　①収支予算書　事業'!AM36="","",'例　①収支予算書　事業'!AM36)</f>
        <v>0</v>
      </c>
      <c r="AN36" s="1104"/>
      <c r="AO36" s="200"/>
      <c r="AP36" s="156"/>
      <c r="AQ36" s="156"/>
      <c r="AR36" s="156"/>
      <c r="AS36" s="77"/>
      <c r="AT36" s="77"/>
      <c r="AU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row>
    <row r="37" spans="1:98" s="77" customFormat="1" ht="17.7" customHeight="1" thickBot="1">
      <c r="A37" s="642" t="s">
        <v>4</v>
      </c>
      <c r="B37" s="643"/>
      <c r="C37" s="644"/>
      <c r="D37" s="595" t="s">
        <v>266</v>
      </c>
      <c r="E37" s="596"/>
      <c r="F37" s="597"/>
      <c r="G37" s="589" t="s">
        <v>267</v>
      </c>
      <c r="H37" s="590"/>
      <c r="I37" s="590"/>
      <c r="J37" s="590"/>
      <c r="K37" s="590"/>
      <c r="L37" s="590"/>
      <c r="M37" s="590"/>
      <c r="N37" s="590"/>
      <c r="O37" s="590"/>
      <c r="P37" s="590"/>
      <c r="Q37" s="590"/>
      <c r="R37" s="590"/>
      <c r="S37" s="590"/>
      <c r="T37" s="590"/>
      <c r="U37" s="590"/>
      <c r="V37" s="590"/>
      <c r="W37" s="590"/>
      <c r="X37" s="590"/>
      <c r="Y37" s="590"/>
      <c r="Z37" s="590"/>
      <c r="AA37" s="590"/>
      <c r="AB37" s="590"/>
      <c r="AC37" s="590"/>
      <c r="AD37" s="591"/>
      <c r="AE37" s="78"/>
      <c r="AF37" s="203"/>
      <c r="AG37" s="203"/>
      <c r="AH37" s="340"/>
      <c r="AI37" s="341"/>
      <c r="AJ37" s="341"/>
      <c r="AK37" s="341"/>
      <c r="AL37" s="342" t="s">
        <v>357</v>
      </c>
      <c r="AM37" s="1105">
        <f>SUM(AM33:AN36)</f>
        <v>0</v>
      </c>
      <c r="AN37" s="1105"/>
      <c r="AO37" s="322" t="s">
        <v>438</v>
      </c>
      <c r="AP37" s="323"/>
      <c r="AQ37" s="323"/>
      <c r="AR37" s="323"/>
      <c r="AS37" s="324"/>
      <c r="AT37" s="324"/>
      <c r="AV37" s="78"/>
      <c r="AW37" s="78"/>
      <c r="AX37" s="78"/>
      <c r="AY37" s="78"/>
      <c r="AZ37" s="78"/>
      <c r="BA37" s="78"/>
      <c r="BB37" s="78"/>
      <c r="BC37" s="78"/>
      <c r="BD37" s="78"/>
      <c r="BE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row>
    <row r="38" spans="1:98" s="77" customFormat="1" ht="17.7" customHeight="1" thickBot="1">
      <c r="A38" s="648" t="s">
        <v>3</v>
      </c>
      <c r="B38" s="649"/>
      <c r="C38" s="650"/>
      <c r="D38" s="583">
        <f>IF('例　①収支予算書　事業'!D38="","",'例　①収支予算書　事業'!D38)</f>
        <v>159600</v>
      </c>
      <c r="E38" s="584"/>
      <c r="F38" s="585"/>
      <c r="G38" s="592" t="s">
        <v>301</v>
      </c>
      <c r="H38" s="543"/>
      <c r="I38" s="543"/>
      <c r="J38" s="542"/>
      <c r="K38" s="541" t="s">
        <v>389</v>
      </c>
      <c r="L38" s="542"/>
      <c r="M38" s="541" t="s">
        <v>390</v>
      </c>
      <c r="N38" s="543"/>
      <c r="O38" s="451" t="s">
        <v>300</v>
      </c>
      <c r="P38" s="452"/>
      <c r="Q38" s="536" t="s">
        <v>304</v>
      </c>
      <c r="R38" s="545"/>
      <c r="S38" s="451" t="s">
        <v>305</v>
      </c>
      <c r="T38" s="452"/>
      <c r="U38" s="441"/>
      <c r="V38" s="442"/>
      <c r="W38" s="530"/>
      <c r="X38" s="442"/>
      <c r="Y38" s="530"/>
      <c r="Z38" s="442"/>
      <c r="AA38" s="530"/>
      <c r="AB38" s="442"/>
      <c r="AC38" s="530"/>
      <c r="AD38" s="531"/>
      <c r="AF38" s="203"/>
      <c r="AG38" s="203"/>
      <c r="AH38" s="340"/>
      <c r="AI38" s="341"/>
      <c r="AJ38" s="341"/>
      <c r="AK38" s="341"/>
      <c r="AL38" s="341"/>
      <c r="AM38" s="341"/>
      <c r="AN38" s="341"/>
      <c r="AO38" s="341"/>
      <c r="AP38" s="341"/>
      <c r="AQ38" s="341"/>
      <c r="AR38" s="341"/>
      <c r="AS38" s="341"/>
      <c r="AT38" s="341"/>
      <c r="AU38" s="341"/>
      <c r="AV38" s="78"/>
      <c r="AW38" s="78"/>
      <c r="AX38" s="78"/>
      <c r="AY38" s="78"/>
      <c r="AZ38" s="78"/>
      <c r="BA38" s="78"/>
      <c r="BB38" s="78"/>
      <c r="BC38" s="78"/>
      <c r="BD38" s="78"/>
      <c r="BE38" s="78"/>
    </row>
    <row r="39" spans="1:98" s="77" customFormat="1" ht="17.7" customHeight="1" thickBot="1">
      <c r="A39" s="92"/>
      <c r="B39" s="93"/>
      <c r="C39" s="94"/>
      <c r="D39" s="150"/>
      <c r="E39" s="238"/>
      <c r="F39" s="238"/>
      <c r="G39" s="549" t="str">
        <f>IF('例　①収支予算書　事業'!G39="","",'例　①収支予算書　事業'!G39)</f>
        <v>実行委員会</v>
      </c>
      <c r="H39" s="550"/>
      <c r="I39" s="550"/>
      <c r="J39" s="551"/>
      <c r="K39" s="443">
        <f>IF('例　①収支予算書　事業'!K39="","",'例　①収支予算書　事業'!K39)</f>
        <v>4500</v>
      </c>
      <c r="L39" s="471"/>
      <c r="M39" s="1081">
        <f>IF('例　①収支予算書　事業'!M39="","",'例　①収支予算書　事業'!M39)</f>
        <v>12</v>
      </c>
      <c r="N39" s="1082"/>
      <c r="O39" s="449">
        <f>IF('例　①収支予算書　事業'!O39="","",'例　①収支予算書　事業'!O39)</f>
        <v>24000</v>
      </c>
      <c r="P39" s="453"/>
      <c r="Q39" s="449">
        <f>IF('例　①収支予算書　事業'!Q39="","",'例　①収支予算書　事業'!Q39)</f>
        <v>3600</v>
      </c>
      <c r="R39" s="450"/>
      <c r="S39" s="449">
        <f>IF('例　①収支予算書　事業'!S39="","",'例　①収支予算書　事業'!S39)</f>
        <v>21100</v>
      </c>
      <c r="T39" s="453"/>
      <c r="U39" s="445"/>
      <c r="V39" s="446"/>
      <c r="W39" s="532"/>
      <c r="X39" s="446"/>
      <c r="Y39" s="532"/>
      <c r="Z39" s="446"/>
      <c r="AA39" s="532"/>
      <c r="AB39" s="446"/>
      <c r="AC39" s="532"/>
      <c r="AD39" s="533"/>
      <c r="AF39" s="77" t="s">
        <v>307</v>
      </c>
      <c r="AG39" s="78"/>
      <c r="AH39" s="623" t="s">
        <v>324</v>
      </c>
      <c r="AI39" s="624"/>
      <c r="AJ39" s="624"/>
      <c r="AK39" s="624"/>
      <c r="AL39" s="625"/>
      <c r="AM39" s="618" t="s">
        <v>348</v>
      </c>
      <c r="AN39" s="619"/>
      <c r="AO39" s="619"/>
      <c r="AP39" s="619"/>
      <c r="AQ39" s="619"/>
      <c r="AR39" s="619"/>
      <c r="AS39" s="619"/>
      <c r="AT39" s="619"/>
      <c r="AU39" s="620"/>
      <c r="AV39" s="78"/>
    </row>
    <row r="40" spans="1:98" s="77" customFormat="1" ht="17.7" customHeight="1" thickBot="1">
      <c r="A40" s="92"/>
      <c r="B40" s="93"/>
      <c r="C40" s="94"/>
      <c r="D40" s="150"/>
      <c r="E40" s="238"/>
      <c r="F40" s="238"/>
      <c r="G40" s="549" t="str">
        <f>IF('例　①収支予算書　事業'!G40="","",'例　①収支予算書　事業'!G40)</f>
        <v>抽選会</v>
      </c>
      <c r="H40" s="550"/>
      <c r="I40" s="550"/>
      <c r="J40" s="551"/>
      <c r="K40" s="443">
        <f>IF('例　①収支予算書　事業'!K40="","",'例　①収支予算書　事業'!K40)</f>
        <v>4500</v>
      </c>
      <c r="L40" s="471"/>
      <c r="M40" s="1081">
        <f>IF('例　①収支予算書　事業'!M40="","",'例　①収支予算書　事業'!M40)</f>
        <v>12</v>
      </c>
      <c r="N40" s="1082"/>
      <c r="O40" s="449">
        <f>IF('例　①収支予算書　事業'!O40="","",'例　①収支予算書　事業'!O40)</f>
        <v>24000</v>
      </c>
      <c r="P40" s="453"/>
      <c r="Q40" s="449">
        <f>IF('例　①収支予算書　事業'!Q40="","",'例　①収支予算書　事業'!Q40)</f>
        <v>3600</v>
      </c>
      <c r="R40" s="450"/>
      <c r="S40" s="449">
        <f>IF('例　①収支予算書　事業'!S40="","",'例　①収支予算書　事業'!S40)</f>
        <v>21100</v>
      </c>
      <c r="T40" s="453"/>
      <c r="U40" s="445"/>
      <c r="V40" s="446"/>
      <c r="W40" s="532"/>
      <c r="X40" s="446"/>
      <c r="Y40" s="532"/>
      <c r="Z40" s="446"/>
      <c r="AA40" s="532"/>
      <c r="AB40" s="446"/>
      <c r="AC40" s="532"/>
      <c r="AD40" s="533"/>
      <c r="AF40" s="621" t="s">
        <v>301</v>
      </c>
      <c r="AG40" s="622"/>
      <c r="AH40" s="294" t="s">
        <v>302</v>
      </c>
      <c r="AI40" s="295" t="s">
        <v>389</v>
      </c>
      <c r="AJ40" s="295" t="s">
        <v>390</v>
      </c>
      <c r="AK40" s="295" t="s">
        <v>300</v>
      </c>
      <c r="AL40" s="296" t="s">
        <v>304</v>
      </c>
      <c r="AM40" s="297" t="s">
        <v>302</v>
      </c>
      <c r="AN40" s="343">
        <f>IF('例　①収支予算書　事業'!AN40="","",'例　①収支予算書　事業'!AN40)</f>
        <v>500</v>
      </c>
      <c r="AO40" s="343">
        <f>IF('例　①収支予算書　事業'!AO40="","",'例　①収支予算書　事業'!AO40)</f>
        <v>1000</v>
      </c>
      <c r="AP40" s="343">
        <f>IF('例　①収支予算書　事業'!AP40="","",'例　①収支予算書　事業'!AP40)</f>
        <v>1500</v>
      </c>
      <c r="AQ40" s="343">
        <f>IF('例　①収支予算書　事業'!AQ40="","",'例　①収支予算書　事業'!AQ40)</f>
        <v>7800</v>
      </c>
      <c r="AR40" s="343" t="str">
        <f>IF('例　①収支予算書　事業'!AR40="","",'例　①収支予算書　事業'!AR40)</f>
        <v/>
      </c>
      <c r="AS40" s="343" t="str">
        <f>IF('例　①収支予算書　事業'!AS40="","",'例　①収支予算書　事業'!AS40)</f>
        <v/>
      </c>
      <c r="AT40" s="343" t="str">
        <f>IF('例　①収支予算書　事業'!AT40="","",'例　①収支予算書　事業'!AT40)</f>
        <v/>
      </c>
      <c r="AU40" s="344" t="str">
        <f>IF('例　①収支予算書　事業'!AU40="","",'例　①収支予算書　事業'!AU40)</f>
        <v/>
      </c>
      <c r="AV40" s="313" t="s">
        <v>374</v>
      </c>
    </row>
    <row r="41" spans="1:98" s="77" customFormat="1" ht="17.7" customHeight="1" thickTop="1">
      <c r="A41" s="92"/>
      <c r="B41" s="93"/>
      <c r="C41" s="94"/>
      <c r="D41" s="150"/>
      <c r="E41" s="238"/>
      <c r="F41" s="238"/>
      <c r="G41" s="549" t="str">
        <f>IF('例　①収支予算書　事業'!G41="","",'例　①収支予算書　事業'!G41)</f>
        <v>代表者会議</v>
      </c>
      <c r="H41" s="550"/>
      <c r="I41" s="550"/>
      <c r="J41" s="551"/>
      <c r="K41" s="443">
        <f>IF('例　①収支予算書　事業'!K41="","",'例　①収支予算書　事業'!K41)</f>
        <v>4500</v>
      </c>
      <c r="L41" s="471"/>
      <c r="M41" s="1081">
        <f>IF('例　①収支予算書　事業'!M41="","",'例　①収支予算書　事業'!M41)</f>
        <v>12</v>
      </c>
      <c r="N41" s="1082"/>
      <c r="O41" s="449">
        <f>IF('例　①収支予算書　事業'!O41="","",'例　①収支予算書　事業'!O41)</f>
        <v>24000</v>
      </c>
      <c r="P41" s="453"/>
      <c r="Q41" s="449">
        <f>IF('例　①収支予算書　事業'!Q41="","",'例　①収支予算書　事業'!Q41)</f>
        <v>3600</v>
      </c>
      <c r="R41" s="450"/>
      <c r="S41" s="449">
        <f>IF('例　①収支予算書　事業'!S41="","",'例　①収支予算書　事業'!S41)</f>
        <v>21100</v>
      </c>
      <c r="T41" s="453"/>
      <c r="U41" s="445"/>
      <c r="V41" s="446"/>
      <c r="W41" s="532"/>
      <c r="X41" s="446"/>
      <c r="Y41" s="532"/>
      <c r="Z41" s="446"/>
      <c r="AA41" s="532"/>
      <c r="AB41" s="446"/>
      <c r="AC41" s="532"/>
      <c r="AD41" s="533"/>
      <c r="AF41" s="1073" t="str">
        <f>IF('例　①収支予算書　事業'!AF41="","",'例　①収支予算書　事業'!AF41)</f>
        <v>実行委員会</v>
      </c>
      <c r="AG41" s="1074"/>
      <c r="AH41" s="217">
        <f>IF('例　①収支予算書　事業'!AH41="","",'例　①収支予算書　事業'!AH41)</f>
        <v>32100</v>
      </c>
      <c r="AI41" s="335">
        <f>IF('例　①収支予算書　事業'!AI41="","",'例　①収支予算書　事業'!AI41)</f>
        <v>4500</v>
      </c>
      <c r="AJ41" s="335">
        <f>IF('例　①収支予算書　事業'!AJ41="","",'例　①収支予算書　事業'!AJ41)</f>
        <v>12</v>
      </c>
      <c r="AK41" s="335">
        <f>IF('例　①収支予算書　事業'!AK41="","",'例　①収支予算書　事業'!AK41)</f>
        <v>2000</v>
      </c>
      <c r="AL41" s="407">
        <f>IF('例　①収支予算書　事業'!AL41="","",'例　①収支予算書　事業'!AL41)</f>
        <v>300</v>
      </c>
      <c r="AM41" s="221">
        <f>IF('例　①収支予算書　事業'!AM41="","",'例　①収支予算書　事業'!AM41)</f>
        <v>21100</v>
      </c>
      <c r="AN41" s="394">
        <f>IF('例　①収支予算書　事業'!AN41="","",'例　①収支予算書　事業'!AN41)</f>
        <v>2</v>
      </c>
      <c r="AO41" s="394">
        <f>IF('例　①収支予算書　事業'!AO41="","",'例　①収支予算書　事業'!AO41)</f>
        <v>3</v>
      </c>
      <c r="AP41" s="394">
        <f>IF('例　①収支予算書　事業'!AP41="","",'例　①収支予算書　事業'!AP41)</f>
        <v>1</v>
      </c>
      <c r="AQ41" s="394">
        <f>IF('例　①収支予算書　事業'!AQ41="","",'例　①収支予算書　事業'!AQ41)</f>
        <v>2</v>
      </c>
      <c r="AR41" s="394" t="str">
        <f>IF('例　①収支予算書　事業'!AR41="","",'例　①収支予算書　事業'!AR41)</f>
        <v/>
      </c>
      <c r="AS41" s="394" t="str">
        <f>IF('例　①収支予算書　事業'!AS41="","",'例　①収支予算書　事業'!AS41)</f>
        <v/>
      </c>
      <c r="AT41" s="394" t="str">
        <f>IF('例　①収支予算書　事業'!AT41="","",'例　①収支予算書　事業'!AT41)</f>
        <v/>
      </c>
      <c r="AU41" s="400" t="str">
        <f>IF('例　①収支予算書　事業'!AU41="","",'例　①収支予算書　事業'!AU41)</f>
        <v/>
      </c>
    </row>
    <row r="42" spans="1:98" s="77" customFormat="1" ht="17.7" customHeight="1">
      <c r="A42" s="92"/>
      <c r="B42" s="93"/>
      <c r="C42" s="94"/>
      <c r="D42" s="150"/>
      <c r="E42" s="238"/>
      <c r="F42" s="238"/>
      <c r="G42" s="549" t="str">
        <f>IF('例　①収支予算書　事業'!G42="","",'例　①収支予算書　事業'!G42)</f>
        <v/>
      </c>
      <c r="H42" s="550"/>
      <c r="I42" s="550"/>
      <c r="J42" s="551"/>
      <c r="K42" s="443">
        <f>IF('例　①収支予算書　事業'!K42="","",'例　①収支予算書　事業'!K42)</f>
        <v>0</v>
      </c>
      <c r="L42" s="471"/>
      <c r="M42" s="1081">
        <f>IF('例　①収支予算書　事業'!M42="","",'例　①収支予算書　事業'!M42)</f>
        <v>0</v>
      </c>
      <c r="N42" s="1082"/>
      <c r="O42" s="449">
        <f>IF('例　①収支予算書　事業'!O42="","",'例　①収支予算書　事業'!O42)</f>
        <v>0</v>
      </c>
      <c r="P42" s="453"/>
      <c r="Q42" s="449">
        <f>IF('例　①収支予算書　事業'!Q42="","",'例　①収支予算書　事業'!Q42)</f>
        <v>0</v>
      </c>
      <c r="R42" s="450"/>
      <c r="S42" s="449">
        <f>IF('例　①収支予算書　事業'!S42="","",'例　①収支予算書　事業'!S42)</f>
        <v>0</v>
      </c>
      <c r="T42" s="453"/>
      <c r="U42" s="445"/>
      <c r="V42" s="446"/>
      <c r="W42" s="532"/>
      <c r="X42" s="446"/>
      <c r="Y42" s="532"/>
      <c r="Z42" s="446"/>
      <c r="AA42" s="532"/>
      <c r="AB42" s="446"/>
      <c r="AC42" s="532"/>
      <c r="AD42" s="533"/>
      <c r="AF42" s="1073" t="str">
        <f>IF('例　①収支予算書　事業'!AF42="","",'例　①収支予算書　事業'!AF42)</f>
        <v>抽選会</v>
      </c>
      <c r="AG42" s="1074"/>
      <c r="AH42" s="217">
        <f>IF('例　①収支予算書　事業'!AH42="","",'例　①収支予算書　事業'!AH42)</f>
        <v>32100</v>
      </c>
      <c r="AI42" s="335">
        <f>IF('例　①収支予算書　事業'!AI42="","",'例　①収支予算書　事業'!AI42)</f>
        <v>4500</v>
      </c>
      <c r="AJ42" s="335">
        <f>IF('例　①収支予算書　事業'!AJ42="","",'例　①収支予算書　事業'!AJ42)</f>
        <v>12</v>
      </c>
      <c r="AK42" s="335">
        <f>IF('例　①収支予算書　事業'!AK42="","",'例　①収支予算書　事業'!AK42)</f>
        <v>2000</v>
      </c>
      <c r="AL42" s="407">
        <f>IF('例　①収支予算書　事業'!AL42="","",'例　①収支予算書　事業'!AL42)</f>
        <v>300</v>
      </c>
      <c r="AM42" s="221">
        <f>IF('例　①収支予算書　事業'!AM42="","",'例　①収支予算書　事業'!AM42)</f>
        <v>21100</v>
      </c>
      <c r="AN42" s="402">
        <f>IF('例　①収支予算書　事業'!AN42="","",'例　①収支予算書　事業'!AN42)</f>
        <v>2</v>
      </c>
      <c r="AO42" s="402">
        <f>IF('例　①収支予算書　事業'!AO42="","",'例　①収支予算書　事業'!AO42)</f>
        <v>3</v>
      </c>
      <c r="AP42" s="402">
        <f>IF('例　①収支予算書　事業'!AP42="","",'例　①収支予算書　事業'!AP42)</f>
        <v>1</v>
      </c>
      <c r="AQ42" s="402">
        <f>IF('例　①収支予算書　事業'!AQ42="","",'例　①収支予算書　事業'!AQ42)</f>
        <v>2</v>
      </c>
      <c r="AR42" s="402" t="str">
        <f>IF('例　①収支予算書　事業'!AR42="","",'例　①収支予算書　事業'!AR42)</f>
        <v/>
      </c>
      <c r="AS42" s="402" t="str">
        <f>IF('例　①収支予算書　事業'!AS42="","",'例　①収支予算書　事業'!AS42)</f>
        <v/>
      </c>
      <c r="AT42" s="402" t="str">
        <f>IF('例　①収支予算書　事業'!AT42="","",'例　①収支予算書　事業'!AT42)</f>
        <v/>
      </c>
      <c r="AU42" s="403" t="str">
        <f>IF('例　①収支予算書　事業'!AU42="","",'例　①収支予算書　事業'!AU42)</f>
        <v/>
      </c>
    </row>
    <row r="43" spans="1:98" s="77" customFormat="1" ht="17.7" customHeight="1" thickBot="1">
      <c r="A43" s="96"/>
      <c r="B43" s="98"/>
      <c r="C43" s="97"/>
      <c r="D43" s="151"/>
      <c r="E43" s="239"/>
      <c r="F43" s="239"/>
      <c r="G43" s="549" t="str">
        <f>IF('例　①収支予算書　事業'!G43="","",'例　①収支予算書　事業'!G43)</f>
        <v/>
      </c>
      <c r="H43" s="550"/>
      <c r="I43" s="550"/>
      <c r="J43" s="551"/>
      <c r="K43" s="443">
        <f>IF('例　①収支予算書　事業'!K43="","",'例　①収支予算書　事業'!K43)</f>
        <v>0</v>
      </c>
      <c r="L43" s="471"/>
      <c r="M43" s="1081">
        <f>IF('例　①収支予算書　事業'!M43="","",'例　①収支予算書　事業'!M43)</f>
        <v>0</v>
      </c>
      <c r="N43" s="1082"/>
      <c r="O43" s="449">
        <f>IF('例　①収支予算書　事業'!O43="","",'例　①収支予算書　事業'!O43)</f>
        <v>0</v>
      </c>
      <c r="P43" s="453"/>
      <c r="Q43" s="449">
        <f>IF('例　①収支予算書　事業'!Q43="","",'例　①収支予算書　事業'!Q43)</f>
        <v>0</v>
      </c>
      <c r="R43" s="450"/>
      <c r="S43" s="449">
        <f>IF('例　①収支予算書　事業'!S43="","",'例　①収支予算書　事業'!S43)</f>
        <v>0</v>
      </c>
      <c r="T43" s="453"/>
      <c r="U43" s="447"/>
      <c r="V43" s="448"/>
      <c r="W43" s="534"/>
      <c r="X43" s="448"/>
      <c r="Y43" s="534"/>
      <c r="Z43" s="448"/>
      <c r="AA43" s="534"/>
      <c r="AB43" s="448"/>
      <c r="AC43" s="534"/>
      <c r="AD43" s="535"/>
      <c r="AF43" s="1073" t="str">
        <f>IF('例　①収支予算書　事業'!AF43="","",'例　①収支予算書　事業'!AF43)</f>
        <v>代表者会議</v>
      </c>
      <c r="AG43" s="1074"/>
      <c r="AH43" s="217">
        <f>IF('例　①収支予算書　事業'!AH43="","",'例　①収支予算書　事業'!AH43)</f>
        <v>32100</v>
      </c>
      <c r="AI43" s="335">
        <f>IF('例　①収支予算書　事業'!AI43="","",'例　①収支予算書　事業'!AI43)</f>
        <v>4500</v>
      </c>
      <c r="AJ43" s="335">
        <f>IF('例　①収支予算書　事業'!AJ43="","",'例　①収支予算書　事業'!AJ43)</f>
        <v>12</v>
      </c>
      <c r="AK43" s="335">
        <f>IF('例　①収支予算書　事業'!AK43="","",'例　①収支予算書　事業'!AK43)</f>
        <v>2000</v>
      </c>
      <c r="AL43" s="407">
        <f>IF('例　①収支予算書　事業'!AL43="","",'例　①収支予算書　事業'!AL43)</f>
        <v>300</v>
      </c>
      <c r="AM43" s="221">
        <f>IF('例　①収支予算書　事業'!AM43="","",'例　①収支予算書　事業'!AM43)</f>
        <v>21100</v>
      </c>
      <c r="AN43" s="402">
        <f>IF('例　①収支予算書　事業'!AN43="","",'例　①収支予算書　事業'!AN43)</f>
        <v>2</v>
      </c>
      <c r="AO43" s="402">
        <f>IF('例　①収支予算書　事業'!AO43="","",'例　①収支予算書　事業'!AO43)</f>
        <v>3</v>
      </c>
      <c r="AP43" s="402">
        <f>IF('例　①収支予算書　事業'!AP43="","",'例　①収支予算書　事業'!AP43)</f>
        <v>1</v>
      </c>
      <c r="AQ43" s="402">
        <f>IF('例　①収支予算書　事業'!AQ43="","",'例　①収支予算書　事業'!AQ43)</f>
        <v>2</v>
      </c>
      <c r="AR43" s="402" t="str">
        <f>IF('例　①収支予算書　事業'!AR43="","",'例　①収支予算書　事業'!AR43)</f>
        <v/>
      </c>
      <c r="AS43" s="402" t="str">
        <f>IF('例　①収支予算書　事業'!AS43="","",'例　①収支予算書　事業'!AS43)</f>
        <v/>
      </c>
      <c r="AT43" s="402" t="str">
        <f>IF('例　①収支予算書　事業'!AT43="","",'例　①収支予算書　事業'!AT43)</f>
        <v/>
      </c>
      <c r="AU43" s="403" t="str">
        <f>IF('例　①収支予算書　事業'!AU43="","",'例　①収支予算書　事業'!AU43)</f>
        <v/>
      </c>
      <c r="AV43" s="313" t="s">
        <v>439</v>
      </c>
    </row>
    <row r="44" spans="1:98" s="77" customFormat="1" ht="17.7" customHeight="1">
      <c r="A44" s="648" t="s">
        <v>2</v>
      </c>
      <c r="B44" s="649"/>
      <c r="C44" s="650"/>
      <c r="D44" s="583">
        <f>IF('例　①収支予算書　事業'!D44="","",'例　①収支予算書　事業'!D44)</f>
        <v>351900</v>
      </c>
      <c r="E44" s="584"/>
      <c r="F44" s="585"/>
      <c r="G44" s="546" t="s">
        <v>323</v>
      </c>
      <c r="H44" s="547"/>
      <c r="I44" s="547"/>
      <c r="J44" s="548"/>
      <c r="K44" s="541" t="s">
        <v>388</v>
      </c>
      <c r="L44" s="542"/>
      <c r="M44" s="451" t="s">
        <v>300</v>
      </c>
      <c r="N44" s="452"/>
      <c r="O44" s="451" t="s">
        <v>325</v>
      </c>
      <c r="P44" s="452"/>
      <c r="Q44" s="451" t="s">
        <v>318</v>
      </c>
      <c r="R44" s="540"/>
      <c r="S44" s="536" t="s">
        <v>314</v>
      </c>
      <c r="T44" s="537"/>
      <c r="U44" s="451" t="s">
        <v>317</v>
      </c>
      <c r="V44" s="452"/>
      <c r="W44" s="451" t="s">
        <v>315</v>
      </c>
      <c r="X44" s="540"/>
      <c r="Y44" s="451" t="s">
        <v>316</v>
      </c>
      <c r="Z44" s="452"/>
      <c r="AA44" s="441"/>
      <c r="AB44" s="442"/>
      <c r="AC44" s="530"/>
      <c r="AD44" s="531"/>
      <c r="AF44" s="1073" t="str">
        <f>IF('例　①収支予算書　事業'!AF44="","",'例　①収支予算書　事業'!AF44)</f>
        <v/>
      </c>
      <c r="AG44" s="1074"/>
      <c r="AH44" s="217">
        <f>IF('例　①収支予算書　事業'!AH44="","",'例　①収支予算書　事業'!AH44)</f>
        <v>0</v>
      </c>
      <c r="AI44" s="335" t="str">
        <f>IF('例　①収支予算書　事業'!AI44="","",'例　①収支予算書　事業'!AI44)</f>
        <v/>
      </c>
      <c r="AJ44" s="335" t="str">
        <f>IF('例　①収支予算書　事業'!AJ44="","",'例　①収支予算書　事業'!AJ44)</f>
        <v/>
      </c>
      <c r="AK44" s="335" t="str">
        <f>IF('例　①収支予算書　事業'!AK44="","",'例　①収支予算書　事業'!AK44)</f>
        <v/>
      </c>
      <c r="AL44" s="407" t="str">
        <f>IF('例　①収支予算書　事業'!AL44="","",'例　①収支予算書　事業'!AL44)</f>
        <v/>
      </c>
      <c r="AM44" s="221">
        <f>IF('例　①収支予算書　事業'!AM44="","",'例　①収支予算書　事業'!AM44)</f>
        <v>0</v>
      </c>
      <c r="AN44" s="402" t="str">
        <f>IF('例　①収支予算書　事業'!AN44="","",'例　①収支予算書　事業'!AN44)</f>
        <v/>
      </c>
      <c r="AO44" s="402" t="str">
        <f>IF('例　①収支予算書　事業'!AO44="","",'例　①収支予算書　事業'!AO44)</f>
        <v/>
      </c>
      <c r="AP44" s="402" t="str">
        <f>IF('例　①収支予算書　事業'!AP44="","",'例　①収支予算書　事業'!AP44)</f>
        <v/>
      </c>
      <c r="AQ44" s="402" t="str">
        <f>IF('例　①収支予算書　事業'!AQ44="","",'例　①収支予算書　事業'!AQ44)</f>
        <v/>
      </c>
      <c r="AR44" s="402" t="str">
        <f>IF('例　①収支予算書　事業'!AR44="","",'例　①収支予算書　事業'!AR44)</f>
        <v/>
      </c>
      <c r="AS44" s="402" t="str">
        <f>IF('例　①収支予算書　事業'!AS44="","",'例　①収支予算書　事業'!AS44)</f>
        <v/>
      </c>
      <c r="AT44" s="402" t="str">
        <f>IF('例　①収支予算書　事業'!AT44="","",'例　①収支予算書　事業'!AT44)</f>
        <v/>
      </c>
      <c r="AU44" s="403" t="str">
        <f>IF('例　①収支予算書　事業'!AU44="","",'例　①収支予算書　事業'!AU44)</f>
        <v/>
      </c>
    </row>
    <row r="45" spans="1:98" s="77" customFormat="1" ht="17.7" customHeight="1" thickBot="1">
      <c r="A45" s="92"/>
      <c r="B45" s="93"/>
      <c r="C45" s="94"/>
      <c r="D45" s="150"/>
      <c r="E45" s="238"/>
      <c r="F45" s="238"/>
      <c r="G45" s="549" t="str">
        <f>IF('例　①収支予算書　事業'!G45="","",'例　①収支予算書　事業'!G45)</f>
        <v>前泊入り(ｺｰﾄ設営含)</v>
      </c>
      <c r="H45" s="550"/>
      <c r="I45" s="550"/>
      <c r="J45" s="551"/>
      <c r="K45" s="443">
        <f>IF('例　①収支予算書　事業'!K45="","",'例　①収支予算書　事業'!K45)</f>
        <v>10</v>
      </c>
      <c r="L45" s="471"/>
      <c r="M45" s="1081">
        <f>IF('例　①収支予算書　事業'!M45="","",'例　①収支予算書　事業'!M45)</f>
        <v>20000</v>
      </c>
      <c r="N45" s="1082"/>
      <c r="O45" s="1081">
        <f>IF('例　①収支予算書　事業'!O45="","",'例　①収支予算書　事業'!O45)</f>
        <v>20000</v>
      </c>
      <c r="P45" s="1082"/>
      <c r="Q45" s="449">
        <f>IF('例　①収支予算書　事業'!Q45="","",'例　①収支予算書　事業'!Q45)</f>
        <v>23200</v>
      </c>
      <c r="R45" s="450"/>
      <c r="S45" s="449">
        <f>IF('例　①収支予算書　事業'!S45="","",'例　①収支予算書　事業'!S45)</f>
        <v>0</v>
      </c>
      <c r="T45" s="453"/>
      <c r="U45" s="449">
        <f>IF('例　①収支予算書　事業'!U45="","",'例　①収支予算書　事業'!U45)</f>
        <v>20000</v>
      </c>
      <c r="V45" s="453"/>
      <c r="W45" s="449">
        <f>IF('例　①収支予算書　事業'!W45="","",'例　①収支予算書　事業'!W45)</f>
        <v>0</v>
      </c>
      <c r="X45" s="450"/>
      <c r="Y45" s="449">
        <f>IF('例　①収支予算書　事業'!Y45="","",'例　①収支予算書　事業'!Y45)</f>
        <v>0</v>
      </c>
      <c r="Z45" s="453"/>
      <c r="AA45" s="445"/>
      <c r="AB45" s="446"/>
      <c r="AC45" s="532"/>
      <c r="AD45" s="533"/>
      <c r="AF45" s="1099" t="str">
        <f>IF('例　①収支予算書　事業'!AF45="","",'例　①収支予算書　事業'!AF45)</f>
        <v/>
      </c>
      <c r="AG45" s="1100"/>
      <c r="AH45" s="220">
        <f>IF('例　①収支予算書　事業'!AH45="","",'例　①収支予算書　事業'!AH45)</f>
        <v>0</v>
      </c>
      <c r="AI45" s="338" t="str">
        <f>IF('例　①収支予算書　事業'!AI45="","",'例　①収支予算書　事業'!AI45)</f>
        <v/>
      </c>
      <c r="AJ45" s="338" t="str">
        <f>IF('例　①収支予算書　事業'!AJ45="","",'例　①収支予算書　事業'!AJ45)</f>
        <v/>
      </c>
      <c r="AK45" s="338" t="str">
        <f>IF('例　①収支予算書　事業'!AK45="","",'例　①収支予算書　事業'!AK45)</f>
        <v/>
      </c>
      <c r="AL45" s="372" t="str">
        <f>IF('例　①収支予算書　事業'!AL45="","",'例　①収支予算書　事業'!AL45)</f>
        <v/>
      </c>
      <c r="AM45" s="225">
        <f>IF('例　①収支予算書　事業'!AM45="","",'例　①収支予算書　事業'!AM45)</f>
        <v>0</v>
      </c>
      <c r="AN45" s="398" t="str">
        <f>IF('例　①収支予算書　事業'!AN45="","",'例　①収支予算書　事業'!AN45)</f>
        <v/>
      </c>
      <c r="AO45" s="398" t="str">
        <f>IF('例　①収支予算書　事業'!AO45="","",'例　①収支予算書　事業'!AO45)</f>
        <v/>
      </c>
      <c r="AP45" s="398" t="str">
        <f>IF('例　①収支予算書　事業'!AP45="","",'例　①収支予算書　事業'!AP45)</f>
        <v/>
      </c>
      <c r="AQ45" s="398" t="str">
        <f>IF('例　①収支予算書　事業'!AQ45="","",'例　①収支予算書　事業'!AQ45)</f>
        <v/>
      </c>
      <c r="AR45" s="398" t="str">
        <f>IF('例　①収支予算書　事業'!AR45="","",'例　①収支予算書　事業'!AR45)</f>
        <v/>
      </c>
      <c r="AS45" s="398" t="str">
        <f>IF('例　①収支予算書　事業'!AS45="","",'例　①収支予算書　事業'!AS45)</f>
        <v/>
      </c>
      <c r="AT45" s="398" t="str">
        <f>IF('例　①収支予算書　事業'!AT45="","",'例　①収支予算書　事業'!AT45)</f>
        <v/>
      </c>
      <c r="AU45" s="401" t="str">
        <f>IF('例　①収支予算書　事業'!AU45="","",'例　①収支予算書　事業'!AU45)</f>
        <v/>
      </c>
    </row>
    <row r="46" spans="1:98" s="77" customFormat="1" ht="17.7" customHeight="1">
      <c r="A46" s="92"/>
      <c r="B46" s="93"/>
      <c r="C46" s="94"/>
      <c r="D46" s="150"/>
      <c r="E46" s="238"/>
      <c r="F46" s="238"/>
      <c r="G46" s="549" t="str">
        <f>IF('例　①収支予算書　事業'!G46="","",'例　①収支予算書　事業'!G46)</f>
        <v>大会1日目</v>
      </c>
      <c r="H46" s="550"/>
      <c r="I46" s="550"/>
      <c r="J46" s="551"/>
      <c r="K46" s="443">
        <f>IF('例　①収支予算書　事業'!K46="","",'例　①収支予算書　事業'!K46)</f>
        <v>16</v>
      </c>
      <c r="L46" s="471"/>
      <c r="M46" s="1081">
        <f>IF('例　①収支予算書　事業'!M46="","",'例　①収支予算書　事業'!M46)</f>
        <v>32000</v>
      </c>
      <c r="N46" s="1082"/>
      <c r="O46" s="1081">
        <f>IF('例　①収支予算書　事業'!O46="","",'例　①収支予算書　事業'!O46)</f>
        <v>40000</v>
      </c>
      <c r="P46" s="1082"/>
      <c r="Q46" s="449">
        <f>IF('例　①収支予算書　事業'!Q46="","",'例　①収支予算書　事業'!Q46)</f>
        <v>23200</v>
      </c>
      <c r="R46" s="450"/>
      <c r="S46" s="449">
        <f>IF('例　①収支予算書　事業'!S46="","",'例　①収支予算書　事業'!S46)</f>
        <v>11800</v>
      </c>
      <c r="T46" s="453"/>
      <c r="U46" s="449">
        <f>IF('例　①収支予算書　事業'!U46="","",'例　①収支予算書　事業'!U46)</f>
        <v>20000</v>
      </c>
      <c r="V46" s="453"/>
      <c r="W46" s="449">
        <f>IF('例　①収支予算書　事業'!W46="","",'例　①収支予算書　事業'!W46)</f>
        <v>0</v>
      </c>
      <c r="X46" s="450"/>
      <c r="Y46" s="449">
        <f>IF('例　①収支予算書　事業'!Y46="","",'例　①収支予算書　事業'!Y46)</f>
        <v>500</v>
      </c>
      <c r="Z46" s="453"/>
      <c r="AA46" s="445"/>
      <c r="AB46" s="446"/>
      <c r="AC46" s="532"/>
      <c r="AD46" s="533"/>
      <c r="AF46" s="90"/>
      <c r="AG46" s="177" t="s">
        <v>302</v>
      </c>
      <c r="AH46" s="325">
        <f>SUM(AH41:AH45)</f>
        <v>96300</v>
      </c>
      <c r="AI46" s="90"/>
      <c r="AJ46" s="90"/>
      <c r="AK46" s="90"/>
      <c r="AL46" s="177" t="s">
        <v>302</v>
      </c>
      <c r="AM46" s="325">
        <f>SUM(AM41:AM45)</f>
        <v>63300</v>
      </c>
      <c r="AN46" s="90"/>
      <c r="AO46" s="182"/>
      <c r="AP46" s="181"/>
      <c r="AQ46" s="181"/>
      <c r="AR46" s="181"/>
      <c r="AS46" s="181"/>
      <c r="AT46" s="181"/>
      <c r="AU46" s="181"/>
    </row>
    <row r="47" spans="1:98" s="77" customFormat="1" ht="17.7" customHeight="1">
      <c r="A47" s="92"/>
      <c r="B47" s="93"/>
      <c r="C47" s="94"/>
      <c r="D47" s="150"/>
      <c r="E47" s="238"/>
      <c r="F47" s="238"/>
      <c r="G47" s="549" t="str">
        <f>IF('例　①収支予算書　事業'!G47="","",'例　①収支予算書　事業'!G47)</f>
        <v>大会2日目</v>
      </c>
      <c r="H47" s="550"/>
      <c r="I47" s="550"/>
      <c r="J47" s="551"/>
      <c r="K47" s="443">
        <f>IF('例　①収支予算書　事業'!K47="","",'例　①収支予算書　事業'!K47)</f>
        <v>14</v>
      </c>
      <c r="L47" s="471"/>
      <c r="M47" s="1081">
        <f>IF('例　①収支予算書　事業'!M47="","",'例　①収支予算書　事業'!M47)</f>
        <v>28000</v>
      </c>
      <c r="N47" s="1082"/>
      <c r="O47" s="1081">
        <f>IF('例　①収支予算書　事業'!O47="","",'例　①収支予算書　事業'!O47)</f>
        <v>40000</v>
      </c>
      <c r="P47" s="1082"/>
      <c r="Q47" s="449">
        <f>IF('例　①収支予算書　事業'!Q47="","",'例　①収支予算書　事業'!Q47)</f>
        <v>7600</v>
      </c>
      <c r="R47" s="450"/>
      <c r="S47" s="449">
        <f>IF('例　①収支予算書　事業'!S47="","",'例　①収支予算書　事業'!S47)</f>
        <v>12600</v>
      </c>
      <c r="T47" s="453"/>
      <c r="U47" s="449">
        <f>IF('例　①収支予算書　事業'!U47="","",'例　①収支予算書　事業'!U47)</f>
        <v>10000</v>
      </c>
      <c r="V47" s="453"/>
      <c r="W47" s="449">
        <f>IF('例　①収支予算書　事業'!W47="","",'例　①収支予算書　事業'!W47)</f>
        <v>0</v>
      </c>
      <c r="X47" s="450"/>
      <c r="Y47" s="449">
        <f>IF('例　①収支予算書　事業'!Y47="","",'例　①収支予算書　事業'!Y47)</f>
        <v>500</v>
      </c>
      <c r="Z47" s="453"/>
      <c r="AA47" s="445"/>
      <c r="AB47" s="446"/>
      <c r="AC47" s="532"/>
      <c r="AD47" s="533"/>
      <c r="AF47" s="657" t="s">
        <v>347</v>
      </c>
      <c r="AG47" s="657"/>
      <c r="AH47" s="326">
        <f>AH46+AM46</f>
        <v>159600</v>
      </c>
      <c r="AI47" s="181"/>
      <c r="AJ47" s="181"/>
      <c r="AK47" s="181"/>
      <c r="AL47" s="181"/>
      <c r="AM47" s="181"/>
      <c r="AN47" s="181"/>
      <c r="AO47" s="181"/>
      <c r="AP47" s="181"/>
      <c r="AQ47" s="181"/>
      <c r="AR47" s="181"/>
      <c r="AS47" s="181"/>
      <c r="AT47" s="181"/>
      <c r="AU47" s="181"/>
    </row>
    <row r="48" spans="1:98" s="77" customFormat="1" ht="17.7" customHeight="1" thickBot="1">
      <c r="A48" s="92"/>
      <c r="B48" s="93"/>
      <c r="C48" s="94"/>
      <c r="D48" s="150"/>
      <c r="E48" s="238"/>
      <c r="F48" s="238"/>
      <c r="G48" s="549" t="str">
        <f>IF('例　①収支予算書　事業'!G48="","",'例　①収支予算書　事業'!G48)</f>
        <v>大会3日目</v>
      </c>
      <c r="H48" s="550"/>
      <c r="I48" s="550"/>
      <c r="J48" s="551"/>
      <c r="K48" s="443">
        <f>IF('例　①収支予算書　事業'!K48="","",'例　①収支予算書　事業'!K48)</f>
        <v>13</v>
      </c>
      <c r="L48" s="471"/>
      <c r="M48" s="1081">
        <f>IF('例　①収支予算書　事業'!M48="","",'例　①収支予算書　事業'!M48)</f>
        <v>26000</v>
      </c>
      <c r="N48" s="1082"/>
      <c r="O48" s="1081">
        <f>IF('例　①収支予算書　事業'!O48="","",'例　①収支予算書　事業'!O48)</f>
        <v>0</v>
      </c>
      <c r="P48" s="1082"/>
      <c r="Q48" s="449">
        <f>IF('例　①収支予算書　事業'!Q48="","",'例　①収支予算書　事業'!Q48)</f>
        <v>7600</v>
      </c>
      <c r="R48" s="450"/>
      <c r="S48" s="449">
        <f>IF('例　①収支予算書　事業'!S48="","",'例　①収支予算書　事業'!S48)</f>
        <v>8400</v>
      </c>
      <c r="T48" s="453"/>
      <c r="U48" s="449">
        <f>IF('例　①収支予算書　事業'!U48="","",'例　①収支予算書　事業'!U48)</f>
        <v>0</v>
      </c>
      <c r="V48" s="453"/>
      <c r="W48" s="449">
        <f>IF('例　①収支予算書　事業'!W48="","",'例　①収支予算書　事業'!W48)</f>
        <v>0</v>
      </c>
      <c r="X48" s="450"/>
      <c r="Y48" s="449">
        <f>IF('例　①収支予算書　事業'!Y48="","",'例　①収支予算書　事業'!Y48)</f>
        <v>500</v>
      </c>
      <c r="Z48" s="453"/>
      <c r="AA48" s="445"/>
      <c r="AB48" s="446"/>
      <c r="AC48" s="532"/>
      <c r="AD48" s="533"/>
      <c r="AF48" s="175"/>
      <c r="AG48" s="175"/>
      <c r="AH48" s="174"/>
      <c r="AO48" s="78"/>
    </row>
    <row r="49" spans="1:70" s="77" customFormat="1" ht="17.7" customHeight="1" thickBot="1">
      <c r="A49" s="96"/>
      <c r="B49" s="98"/>
      <c r="C49" s="97"/>
      <c r="D49" s="151"/>
      <c r="E49" s="239"/>
      <c r="F49" s="239"/>
      <c r="G49" s="1091" t="str">
        <f>IF('例　①収支予算書　事業'!G49="","",'例　①収支予算書　事業'!G49)</f>
        <v/>
      </c>
      <c r="H49" s="1092"/>
      <c r="I49" s="1092"/>
      <c r="J49" s="1093"/>
      <c r="K49" s="1094">
        <f>IF('例　①収支予算書　事業'!K49="","",'例　①収支予算書　事業'!K49)</f>
        <v>0</v>
      </c>
      <c r="L49" s="1095"/>
      <c r="M49" s="1096">
        <f>IF('例　①収支予算書　事業'!M49="","",'例　①収支予算書　事業'!M49)</f>
        <v>0</v>
      </c>
      <c r="N49" s="1097"/>
      <c r="O49" s="1096">
        <f>IF('例　①収支予算書　事業'!O49="","",'例　①収支予算書　事業'!O49)</f>
        <v>0</v>
      </c>
      <c r="P49" s="1097"/>
      <c r="Q49" s="1085">
        <f>IF('例　①収支予算書　事業'!Q49="","",'例　①収支予算書　事業'!Q49)</f>
        <v>0</v>
      </c>
      <c r="R49" s="1098"/>
      <c r="S49" s="1085">
        <f>IF('例　①収支予算書　事業'!S49="","",'例　①収支予算書　事業'!S49)</f>
        <v>0</v>
      </c>
      <c r="T49" s="1086"/>
      <c r="U49" s="1085">
        <f>IF('例　①収支予算書　事業'!U49="","",'例　①収支予算書　事業'!U49)</f>
        <v>0</v>
      </c>
      <c r="V49" s="1086"/>
      <c r="W49" s="1085">
        <f>IF('例　①収支予算書　事業'!W49="","",'例　①収支予算書　事業'!W49)</f>
        <v>0</v>
      </c>
      <c r="X49" s="1098"/>
      <c r="Y49" s="1085">
        <f>IF('例　①収支予算書　事業'!Y49="","",'例　①収支予算書　事業'!Y49)</f>
        <v>0</v>
      </c>
      <c r="Z49" s="1086"/>
      <c r="AA49" s="1087"/>
      <c r="AB49" s="1088"/>
      <c r="AC49" s="1089"/>
      <c r="AD49" s="1090"/>
      <c r="AF49" s="640" t="s">
        <v>306</v>
      </c>
      <c r="AG49" s="641"/>
      <c r="AH49" s="623" t="s">
        <v>324</v>
      </c>
      <c r="AI49" s="624"/>
      <c r="AJ49" s="624"/>
      <c r="AK49" s="625"/>
      <c r="AL49" s="618" t="s">
        <v>309</v>
      </c>
      <c r="AM49" s="619"/>
      <c r="AN49" s="619"/>
      <c r="AO49" s="619"/>
      <c r="AP49" s="619"/>
      <c r="AQ49" s="619"/>
      <c r="AR49" s="619"/>
      <c r="AS49" s="619"/>
      <c r="AT49" s="619"/>
      <c r="AU49" s="619"/>
      <c r="AV49" s="620"/>
      <c r="AW49" s="752" t="s">
        <v>313</v>
      </c>
      <c r="AX49" s="753"/>
      <c r="AY49" s="753"/>
      <c r="AZ49" s="753"/>
      <c r="BA49" s="753"/>
      <c r="BB49" s="754"/>
      <c r="BL49" s="108"/>
      <c r="BM49" s="108"/>
      <c r="BN49" s="108"/>
      <c r="BO49" s="78"/>
      <c r="BP49" s="78"/>
      <c r="BQ49" s="78"/>
      <c r="BR49" s="78"/>
    </row>
    <row r="50" spans="1:70" s="77" customFormat="1" ht="17.7" customHeight="1" thickBot="1">
      <c r="A50" s="645" t="s">
        <v>1</v>
      </c>
      <c r="B50" s="646"/>
      <c r="C50" s="647"/>
      <c r="D50" s="580">
        <f>IF('例　①収支予算書　事業'!D50="","",'例　①収支予算書　事業'!D50)</f>
        <v>2000</v>
      </c>
      <c r="E50" s="581"/>
      <c r="F50" s="582"/>
      <c r="G50" s="1037" t="str">
        <f>IF('例　①収支予算書　事業'!G50="","",'例　①収支予算書　事業'!G50)</f>
        <v>切手代</v>
      </c>
      <c r="H50" s="1038"/>
      <c r="I50" s="1038"/>
      <c r="J50" s="1039"/>
      <c r="K50" s="1040">
        <f>IF('例　①収支予算書　事業'!K50="","",'例　①収支予算書　事業'!K50)</f>
        <v>1000</v>
      </c>
      <c r="L50" s="1041"/>
      <c r="M50" s="1042" t="str">
        <f>IF('例　①収支予算書　事業'!M50="","",'例　①収支予算書　事業'!M50)</f>
        <v>FAX代</v>
      </c>
      <c r="N50" s="1042"/>
      <c r="O50" s="1042"/>
      <c r="P50" s="1042"/>
      <c r="Q50" s="1040">
        <f>IF('例　①収支予算書　事業'!Q50="","",'例　①収支予算書　事業'!Q50)</f>
        <v>1000</v>
      </c>
      <c r="R50" s="1041"/>
      <c r="S50" s="1042" t="str">
        <f>IF('例　①収支予算書　事業'!S50="","",'例　①収支予算書　事業'!S50)</f>
        <v/>
      </c>
      <c r="T50" s="1042"/>
      <c r="U50" s="1042"/>
      <c r="V50" s="1042"/>
      <c r="W50" s="1040" t="str">
        <f>IF('例　①収支予算書　事業'!W50="","",'例　①収支予算書　事業'!W50)</f>
        <v/>
      </c>
      <c r="X50" s="1041"/>
      <c r="Y50" s="1034" t="str">
        <f>IF('例　①収支予算書　事業'!Y50="","",'例　①収支予算書　事業'!Y50)</f>
        <v/>
      </c>
      <c r="Z50" s="1034"/>
      <c r="AA50" s="1034"/>
      <c r="AB50" s="1034"/>
      <c r="AC50" s="1035" t="str">
        <f>IF('例　①収支予算書　事業'!AC50="","",'例　①収支予算書　事業'!AC50)</f>
        <v/>
      </c>
      <c r="AD50" s="1036"/>
      <c r="AF50" s="653" t="s">
        <v>326</v>
      </c>
      <c r="AG50" s="654"/>
      <c r="AH50" s="294" t="s">
        <v>302</v>
      </c>
      <c r="AI50" s="298" t="s">
        <v>387</v>
      </c>
      <c r="AJ50" s="299" t="s">
        <v>300</v>
      </c>
      <c r="AK50" s="300" t="s">
        <v>310</v>
      </c>
      <c r="AL50" s="294" t="s">
        <v>302</v>
      </c>
      <c r="AM50" s="349">
        <f>IF('例　①収支予算書　事業'!AM50="","",'例　①収支予算書　事業'!AM50)</f>
        <v>500</v>
      </c>
      <c r="AN50" s="349">
        <f>IF('例　①収支予算書　事業'!AN50="","",'例　①収支予算書　事業'!AN50)</f>
        <v>1000</v>
      </c>
      <c r="AO50" s="349">
        <f>IF('例　①収支予算書　事業'!AO50="","",'例　①収支予算書　事業'!AO50)</f>
        <v>1500</v>
      </c>
      <c r="AP50" s="349">
        <f>IF('例　①収支予算書　事業'!AP50="","",'例　①収支予算書　事業'!AP50)</f>
        <v>1800</v>
      </c>
      <c r="AQ50" s="349">
        <f>IF('例　①収支予算書　事業'!AQ50="","",'例　①収支予算書　事業'!AQ50)</f>
        <v>2300</v>
      </c>
      <c r="AR50" s="349">
        <f>IF('例　①収支予算書　事業'!AR50="","",'例　①収支予算書　事業'!AR50)</f>
        <v>7800</v>
      </c>
      <c r="AS50" s="349" t="str">
        <f>IF('例　①収支予算書　事業'!AS50="","",'例　①収支予算書　事業'!AS50)</f>
        <v/>
      </c>
      <c r="AT50" s="368" t="str">
        <f>IF('例　①収支予算書　事業'!AT50="","",'例　①収支予算書　事業'!AT50)</f>
        <v/>
      </c>
      <c r="AU50" s="368" t="str">
        <f>IF('例　①収支予算書　事業'!AU50="","",'例　①収支予算書　事業'!AU50)</f>
        <v/>
      </c>
      <c r="AV50" s="368" t="str">
        <f>IF('例　①収支予算書　事業'!AV50="","",'例　①収支予算書　事業'!AV50)</f>
        <v/>
      </c>
      <c r="AW50" s="420" t="s">
        <v>302</v>
      </c>
      <c r="AX50" s="421">
        <f>IF('例　①収支予算書　事業'!AX50="","",'例　①収支予算書　事業'!AX50)</f>
        <v>500</v>
      </c>
      <c r="AY50" s="421" t="str">
        <f>IF('例　①収支予算書　事業'!AY50="","",'例　①収支予算書　事業'!AY50)</f>
        <v/>
      </c>
      <c r="AZ50" s="421" t="str">
        <f>IF('例　①収支予算書　事業'!AZ50="","",'例　①収支予算書　事業'!AZ50)</f>
        <v/>
      </c>
      <c r="BA50" s="421" t="str">
        <f>IF('例　①収支予算書　事業'!BA50="","",'例　①収支予算書　事業'!BA50)</f>
        <v/>
      </c>
      <c r="BB50" s="422" t="str">
        <f>IF('例　①収支予算書　事業'!BB50="","",'例　①収支予算書　事業'!BB50)</f>
        <v/>
      </c>
      <c r="BC50" s="313" t="s">
        <v>374</v>
      </c>
      <c r="BK50" s="108"/>
    </row>
    <row r="51" spans="1:70" s="77" customFormat="1" ht="17.7" customHeight="1" thickTop="1">
      <c r="A51" s="648" t="s">
        <v>61</v>
      </c>
      <c r="B51" s="649"/>
      <c r="C51" s="650"/>
      <c r="D51" s="583">
        <f>IF('例　①収支予算書　事業'!D51="","",'例　①収支予算書　事業'!D51)</f>
        <v>24000</v>
      </c>
      <c r="E51" s="584"/>
      <c r="F51" s="585"/>
      <c r="G51" s="1056" t="str">
        <f>IF('例　①収支予算書　事業'!G51="","",'例　①収支予算書　事業'!G51)</f>
        <v>ラインテープ代</v>
      </c>
      <c r="H51" s="1057"/>
      <c r="I51" s="1057"/>
      <c r="J51" s="1058"/>
      <c r="K51" s="1059">
        <f>IF('例　①収支予算書　事業'!K51="","",'例　①収支予算書　事業'!K51)</f>
        <v>24000</v>
      </c>
      <c r="L51" s="1060"/>
      <c r="M51" s="1061" t="str">
        <f>IF('例　①収支予算書　事業'!M51="","",'例　①収支予算書　事業'!M51)</f>
        <v/>
      </c>
      <c r="N51" s="1061"/>
      <c r="O51" s="1061"/>
      <c r="P51" s="1061"/>
      <c r="Q51" s="1059" t="str">
        <f>IF('例　①収支予算書　事業'!Q51="","",'例　①収支予算書　事業'!Q51)</f>
        <v/>
      </c>
      <c r="R51" s="1060"/>
      <c r="S51" s="1061" t="str">
        <f>IF('例　①収支予算書　事業'!S51="","",'例　①収支予算書　事業'!S51)</f>
        <v/>
      </c>
      <c r="T51" s="1061"/>
      <c r="U51" s="1061"/>
      <c r="V51" s="1061"/>
      <c r="W51" s="1059" t="str">
        <f>IF('例　①収支予算書　事業'!W51="","",'例　①収支予算書　事業'!W51)</f>
        <v/>
      </c>
      <c r="X51" s="1060"/>
      <c r="Y51" s="1049" t="str">
        <f>IF('例　①収支予算書　事業'!Y51="","",'例　①収支予算書　事業'!Y51)</f>
        <v/>
      </c>
      <c r="Z51" s="1049"/>
      <c r="AA51" s="1049"/>
      <c r="AB51" s="1049"/>
      <c r="AC51" s="1050" t="str">
        <f>IF('例　①収支予算書　事業'!AC51="","",'例　①収支予算書　事業'!AC51)</f>
        <v/>
      </c>
      <c r="AD51" s="1051"/>
      <c r="AF51" s="1083" t="str">
        <f>IF('例　①収支予算書　事業'!AF51="","",'例　①収支予算書　事業'!AF51)</f>
        <v>前泊入り(ｺｰﾄ設営含)</v>
      </c>
      <c r="AG51" s="1084"/>
      <c r="AH51" s="328">
        <f>IF('例　①収支予算書　事業'!AH51="","",'例　①収支予算書　事業'!AH51)</f>
        <v>40000</v>
      </c>
      <c r="AI51" s="350">
        <f>IF('例　①収支予算書　事業'!AI51="","",'例　①収支予算書　事業'!AI51)</f>
        <v>10</v>
      </c>
      <c r="AJ51" s="345">
        <f>IF('例　①収支予算書　事業'!AJ51="","",'例　①収支予算書　事業'!AJ51)</f>
        <v>2000</v>
      </c>
      <c r="AK51" s="346">
        <f>IF('例　①収支予算書　事業'!AK51="","",'例　①収支予算書　事業'!AK51)</f>
        <v>2</v>
      </c>
      <c r="AL51" s="328">
        <f>IF('例　①収支予算書　事業'!AL51="","",'例　①収支予算書　事業'!AL51)</f>
        <v>23200</v>
      </c>
      <c r="AM51" s="394">
        <f>IF('例　①収支予算書　事業'!AM51="","",'例　①収支予算書　事業'!AM51)</f>
        <v>2</v>
      </c>
      <c r="AN51" s="394">
        <f>IF('例　①収支予算書　事業'!AN51="","",'例　①収支予算書　事業'!AN51)</f>
        <v>1</v>
      </c>
      <c r="AO51" s="394">
        <f>IF('例　①収支予算書　事業'!AO51="","",'例　①収支予算書　事業'!AO51)</f>
        <v>1</v>
      </c>
      <c r="AP51" s="394">
        <f>IF('例　①収支予算書　事業'!AP51="","",'例　①収支予算書　事業'!AP51)</f>
        <v>1</v>
      </c>
      <c r="AQ51" s="394">
        <f>IF('例　①収支予算書　事業'!AQ51="","",'例　①収支予算書　事業'!AQ51)</f>
        <v>1</v>
      </c>
      <c r="AR51" s="394">
        <f>IF('例　①収支予算書　事業'!AR51="","",'例　①収支予算書　事業'!AR51)</f>
        <v>2</v>
      </c>
      <c r="AS51" s="394" t="str">
        <f>IF('例　①収支予算書　事業'!AS51="","",'例　①収支予算書　事業'!AS51)</f>
        <v/>
      </c>
      <c r="AT51" s="395" t="str">
        <f>IF('例　①収支予算書　事業'!AT51="","",'例　①収支予算書　事業'!AT51)</f>
        <v/>
      </c>
      <c r="AU51" s="395" t="str">
        <f>IF('例　①収支予算書　事業'!AU51="","",'例　①収支予算書　事業'!AU51)</f>
        <v/>
      </c>
      <c r="AV51" s="395" t="str">
        <f>IF('例　①収支予算書　事業'!AV51="","",'例　①収支予算書　事業'!AV51)</f>
        <v/>
      </c>
      <c r="AW51" s="329">
        <f>IF('例　①収支予算書　事業'!AW51="","",'例　①収支予算書　事業'!AW51)</f>
        <v>0</v>
      </c>
      <c r="AX51" s="423" t="str">
        <f>IF('例　①収支予算書　事業'!AX51="","",'例　①収支予算書　事業'!AX51)</f>
        <v/>
      </c>
      <c r="AY51" s="423" t="str">
        <f>IF('例　①収支予算書　事業'!AY51="","",'例　①収支予算書　事業'!AY51)</f>
        <v/>
      </c>
      <c r="AZ51" s="423" t="str">
        <f>IF('例　①収支予算書　事業'!AZ51="","",'例　①収支予算書　事業'!AZ51)</f>
        <v/>
      </c>
      <c r="BA51" s="423" t="str">
        <f>IF('例　①収支予算書　事業'!BA51="","",'例　①収支予算書　事業'!BA51)</f>
        <v/>
      </c>
      <c r="BB51" s="424" t="str">
        <f>IF('例　①収支予算書　事業'!BB51="","",'例　①収支予算書　事業'!BB51)</f>
        <v/>
      </c>
      <c r="BI51" s="108"/>
      <c r="BJ51" s="108"/>
    </row>
    <row r="52" spans="1:70" s="77" customFormat="1" ht="17.7" customHeight="1" thickBot="1">
      <c r="A52" s="96"/>
      <c r="B52" s="98"/>
      <c r="C52" s="97"/>
      <c r="D52" s="151"/>
      <c r="E52" s="239"/>
      <c r="F52" s="239"/>
      <c r="G52" s="1075" t="str">
        <f>IF('例　①収支予算書　事業'!G52="","",'例　①収支予算書　事業'!G52)</f>
        <v/>
      </c>
      <c r="H52" s="1076"/>
      <c r="I52" s="1076"/>
      <c r="J52" s="1077"/>
      <c r="K52" s="1078" t="str">
        <f>IF('例　①収支予算書　事業'!K52="","",'例　①収支予算書　事業'!K52)</f>
        <v/>
      </c>
      <c r="L52" s="1079"/>
      <c r="M52" s="1080" t="str">
        <f>IF('例　①収支予算書　事業'!M52="","",'例　①収支予算書　事業'!M52)</f>
        <v/>
      </c>
      <c r="N52" s="1080"/>
      <c r="O52" s="1080"/>
      <c r="P52" s="1080"/>
      <c r="Q52" s="1078" t="str">
        <f>IF('例　①収支予算書　事業'!Q52="","",'例　①収支予算書　事業'!Q52)</f>
        <v/>
      </c>
      <c r="R52" s="1079"/>
      <c r="S52" s="1080" t="str">
        <f>IF('例　①収支予算書　事業'!S52="","",'例　①収支予算書　事業'!S52)</f>
        <v/>
      </c>
      <c r="T52" s="1080"/>
      <c r="U52" s="1080"/>
      <c r="V52" s="1080"/>
      <c r="W52" s="1078" t="str">
        <f>IF('例　①収支予算書　事業'!W52="","",'例　①収支予算書　事業'!W52)</f>
        <v/>
      </c>
      <c r="X52" s="1079"/>
      <c r="Y52" s="1070" t="str">
        <f>IF('例　①収支予算書　事業'!Y52="","",'例　①収支予算書　事業'!Y52)</f>
        <v/>
      </c>
      <c r="Z52" s="1070"/>
      <c r="AA52" s="1070"/>
      <c r="AB52" s="1070"/>
      <c r="AC52" s="1071" t="str">
        <f>IF('例　①収支予算書　事業'!AC52="","",'例　①収支予算書　事業'!AC52)</f>
        <v/>
      </c>
      <c r="AD52" s="1072"/>
      <c r="AF52" s="1073" t="str">
        <f>IF('例　①収支予算書　事業'!AF52="","",'例　①収支予算書　事業'!AF52)</f>
        <v>大会1日目</v>
      </c>
      <c r="AG52" s="1074"/>
      <c r="AH52" s="219">
        <f>IF('例　①収支予算書　事業'!AH52="","",'例　①収支予算書　事業'!AH52)</f>
        <v>72000</v>
      </c>
      <c r="AI52" s="408">
        <f>IF('例　①収支予算書　事業'!AI52="","",'例　①収支予算書　事業'!AI52)</f>
        <v>16</v>
      </c>
      <c r="AJ52" s="349">
        <f>IF('例　①収支予算書　事業'!AJ52="","",'例　①収支予算書　事業'!AJ52)</f>
        <v>2000</v>
      </c>
      <c r="AK52" s="409">
        <f>IF('例　①収支予算書　事業'!AK52="","",'例　①収支予算書　事業'!AK52)</f>
        <v>4</v>
      </c>
      <c r="AL52" s="219">
        <f>IF('例　①収支予算書　事業'!AL52="","",'例　①収支予算書　事業'!AL52)</f>
        <v>23200</v>
      </c>
      <c r="AM52" s="396">
        <f>IF('例　①収支予算書　事業'!AM52="","",'例　①収支予算書　事業'!AM52)</f>
        <v>2</v>
      </c>
      <c r="AN52" s="396">
        <f>IF('例　①収支予算書　事業'!AN52="","",'例　①収支予算書　事業'!AN52)</f>
        <v>1</v>
      </c>
      <c r="AO52" s="396">
        <f>IF('例　①収支予算書　事業'!AO52="","",'例　①収支予算書　事業'!AO52)</f>
        <v>1</v>
      </c>
      <c r="AP52" s="396">
        <f>IF('例　①収支予算書　事業'!AP52="","",'例　①収支予算書　事業'!AP52)</f>
        <v>1</v>
      </c>
      <c r="AQ52" s="396">
        <f>IF('例　①収支予算書　事業'!AQ52="","",'例　①収支予算書　事業'!AQ52)</f>
        <v>1</v>
      </c>
      <c r="AR52" s="396">
        <f>IF('例　①収支予算書　事業'!AR52="","",'例　①収支予算書　事業'!AR52)</f>
        <v>2</v>
      </c>
      <c r="AS52" s="396" t="str">
        <f>IF('例　①収支予算書　事業'!AS52="","",'例　①収支予算書　事業'!AS52)</f>
        <v/>
      </c>
      <c r="AT52" s="397" t="str">
        <f>IF('例　①収支予算書　事業'!AT52="","",'例　①収支予算書　事業'!AT52)</f>
        <v/>
      </c>
      <c r="AU52" s="397" t="str">
        <f>IF('例　①収支予算書　事業'!AU52="","",'例　①収支予算書　事業'!AU52)</f>
        <v/>
      </c>
      <c r="AV52" s="397" t="str">
        <f>IF('例　①収支予算書　事業'!AV52="","",'例　①収支予算書　事業'!AV52)</f>
        <v/>
      </c>
      <c r="AW52" s="223">
        <f>IF('例　①収支予算書　事業'!AW52="","",'例　①収支予算書　事業'!AW52)</f>
        <v>500</v>
      </c>
      <c r="AX52" s="378">
        <f>IF('例　①収支予算書　事業'!AX52="","",'例　①収支予算書　事業'!AX52)</f>
        <v>1</v>
      </c>
      <c r="AY52" s="378" t="str">
        <f>IF('例　①収支予算書　事業'!AY52="","",'例　①収支予算書　事業'!AY52)</f>
        <v/>
      </c>
      <c r="AZ52" s="378" t="str">
        <f>IF('例　①収支予算書　事業'!AZ52="","",'例　①収支予算書　事業'!AZ52)</f>
        <v/>
      </c>
      <c r="BA52" s="378" t="str">
        <f>IF('例　①収支予算書　事業'!BA52="","",'例　①収支予算書　事業'!BA52)</f>
        <v/>
      </c>
      <c r="BB52" s="425" t="str">
        <f>IF('例　①収支予算書　事業'!BB52="","",'例　①収支予算書　事業'!BB52)</f>
        <v/>
      </c>
    </row>
    <row r="53" spans="1:70" s="77" customFormat="1" ht="17.7" customHeight="1" thickBot="1">
      <c r="A53" s="645" t="s">
        <v>62</v>
      </c>
      <c r="B53" s="646"/>
      <c r="C53" s="647"/>
      <c r="D53" s="580">
        <f>IF('例　①収支予算書　事業'!D53="","",'例　①収支予算書　事業'!D53)</f>
        <v>0</v>
      </c>
      <c r="E53" s="581"/>
      <c r="F53" s="582"/>
      <c r="G53" s="1037" t="str">
        <f>IF('例　①収支予算書　事業'!G53="","",'例　①収支予算書　事業'!G53)</f>
        <v/>
      </c>
      <c r="H53" s="1038"/>
      <c r="I53" s="1038"/>
      <c r="J53" s="1039"/>
      <c r="K53" s="1040" t="str">
        <f>IF('例　①収支予算書　事業'!K53="","",'例　①収支予算書　事業'!K53)</f>
        <v/>
      </c>
      <c r="L53" s="1041"/>
      <c r="M53" s="1042" t="str">
        <f>IF('例　①収支予算書　事業'!M53="","",'例　①収支予算書　事業'!M53)</f>
        <v/>
      </c>
      <c r="N53" s="1042"/>
      <c r="O53" s="1042"/>
      <c r="P53" s="1042"/>
      <c r="Q53" s="1040" t="str">
        <f>IF('例　①収支予算書　事業'!Q53="","",'例　①収支予算書　事業'!Q53)</f>
        <v/>
      </c>
      <c r="R53" s="1041"/>
      <c r="S53" s="1042" t="str">
        <f>IF('例　①収支予算書　事業'!S53="","",'例　①収支予算書　事業'!S53)</f>
        <v/>
      </c>
      <c r="T53" s="1042"/>
      <c r="U53" s="1042"/>
      <c r="V53" s="1042"/>
      <c r="W53" s="1040" t="str">
        <f>IF('例　①収支予算書　事業'!W53="","",'例　①収支予算書　事業'!W53)</f>
        <v/>
      </c>
      <c r="X53" s="1041"/>
      <c r="Y53" s="1034" t="str">
        <f>IF('例　①収支予算書　事業'!Y53="","",'例　①収支予算書　事業'!Y53)</f>
        <v/>
      </c>
      <c r="Z53" s="1034"/>
      <c r="AA53" s="1034"/>
      <c r="AB53" s="1034"/>
      <c r="AC53" s="1035" t="str">
        <f>IF('例　①収支予算書　事業'!AC53="","",'例　①収支予算書　事業'!AC53)</f>
        <v/>
      </c>
      <c r="AD53" s="1036"/>
      <c r="AF53" s="1073" t="str">
        <f>IF('例　①収支予算書　事業'!AF53="","",'例　①収支予算書　事業'!AF53)</f>
        <v>大会2日目</v>
      </c>
      <c r="AG53" s="1074"/>
      <c r="AH53" s="219">
        <f>IF('例　①収支予算書　事業'!AH53="","",'例　①収支予算書　事業'!AH53)</f>
        <v>68000</v>
      </c>
      <c r="AI53" s="408">
        <f>IF('例　①収支予算書　事業'!AI53="","",'例　①収支予算書　事業'!AI53)</f>
        <v>14</v>
      </c>
      <c r="AJ53" s="349">
        <f>IF('例　①収支予算書　事業'!AJ53="","",'例　①収支予算書　事業'!AJ53)</f>
        <v>2000</v>
      </c>
      <c r="AK53" s="409">
        <f>IF('例　①収支予算書　事業'!AK53="","",'例　①収支予算書　事業'!AK53)</f>
        <v>4</v>
      </c>
      <c r="AL53" s="219">
        <f>IF('例　①収支予算書　事業'!AL53="","",'例　①収支予算書　事業'!AL53)</f>
        <v>7600</v>
      </c>
      <c r="AM53" s="396">
        <f>IF('例　①収支予算書　事業'!AM53="","",'例　①収支予算書　事業'!AM53)</f>
        <v>2</v>
      </c>
      <c r="AN53" s="396">
        <f>IF('例　①収支予算書　事業'!AN53="","",'例　①収支予算書　事業'!AN53)</f>
        <v>1</v>
      </c>
      <c r="AO53" s="396">
        <f>IF('例　①収支予算書　事業'!AO53="","",'例　①収支予算書　事業'!AO53)</f>
        <v>1</v>
      </c>
      <c r="AP53" s="396">
        <f>IF('例　①収支予算書　事業'!AP53="","",'例　①収支予算書　事業'!AP53)</f>
        <v>1</v>
      </c>
      <c r="AQ53" s="396">
        <f>IF('例　①収支予算書　事業'!AQ53="","",'例　①収支予算書　事業'!AQ53)</f>
        <v>1</v>
      </c>
      <c r="AR53" s="396" t="str">
        <f>IF('例　①収支予算書　事業'!AR53="","",'例　①収支予算書　事業'!AR53)</f>
        <v/>
      </c>
      <c r="AS53" s="396" t="str">
        <f>IF('例　①収支予算書　事業'!AS53="","",'例　①収支予算書　事業'!AS53)</f>
        <v/>
      </c>
      <c r="AT53" s="397" t="str">
        <f>IF('例　①収支予算書　事業'!AT53="","",'例　①収支予算書　事業'!AT53)</f>
        <v/>
      </c>
      <c r="AU53" s="397" t="str">
        <f>IF('例　①収支予算書　事業'!AU53="","",'例　①収支予算書　事業'!AU53)</f>
        <v/>
      </c>
      <c r="AV53" s="397" t="str">
        <f>IF('例　①収支予算書　事業'!AV53="","",'例　①収支予算書　事業'!AV53)</f>
        <v/>
      </c>
      <c r="AW53" s="223">
        <f>IF('例　①収支予算書　事業'!AW53="","",'例　①収支予算書　事業'!AW53)</f>
        <v>500</v>
      </c>
      <c r="AX53" s="378">
        <f>IF('例　①収支予算書　事業'!AX53="","",'例　①収支予算書　事業'!AX53)</f>
        <v>1</v>
      </c>
      <c r="AY53" s="378" t="str">
        <f>IF('例　①収支予算書　事業'!AY53="","",'例　①収支予算書　事業'!AY53)</f>
        <v/>
      </c>
      <c r="AZ53" s="378" t="str">
        <f>IF('例　①収支予算書　事業'!AZ53="","",'例　①収支予算書　事業'!AZ53)</f>
        <v/>
      </c>
      <c r="BA53" s="378" t="str">
        <f>IF('例　①収支予算書　事業'!BA53="","",'例　①収支予算書　事業'!BA53)</f>
        <v/>
      </c>
      <c r="BB53" s="425" t="str">
        <f>IF('例　①収支予算書　事業'!BB53="","",'例　①収支予算書　事業'!BB53)</f>
        <v/>
      </c>
      <c r="BC53" s="313" t="s">
        <v>439</v>
      </c>
    </row>
    <row r="54" spans="1:70" s="77" customFormat="1" ht="17.7" customHeight="1" thickBot="1">
      <c r="A54" s="645" t="s">
        <v>63</v>
      </c>
      <c r="B54" s="646"/>
      <c r="C54" s="647"/>
      <c r="D54" s="580">
        <f>IF('例　①収支予算書　事業'!D54="","",'例　①収支予算書　事業'!D54)</f>
        <v>200500</v>
      </c>
      <c r="E54" s="581"/>
      <c r="F54" s="582"/>
      <c r="G54" s="1037" t="str">
        <f>IF('例　①収支予算書　事業'!G54="","",'例　①収支予算書　事業'!G54)</f>
        <v>プログラム印刷代</v>
      </c>
      <c r="H54" s="1038"/>
      <c r="I54" s="1038"/>
      <c r="J54" s="1039"/>
      <c r="K54" s="1040">
        <f>IF('例　①収支予算書　事業'!K54="","",'例　①収支予算書　事業'!K54)</f>
        <v>200000</v>
      </c>
      <c r="L54" s="1041"/>
      <c r="M54" s="1042" t="str">
        <f>IF('例　①収支予算書　事業'!M54="","",'例　①収支予算書　事業'!M54)</f>
        <v>コピー代</v>
      </c>
      <c r="N54" s="1042"/>
      <c r="O54" s="1042"/>
      <c r="P54" s="1042"/>
      <c r="Q54" s="1040">
        <f>IF('例　①収支予算書　事業'!Q54="","",'例　①収支予算書　事業'!Q54)</f>
        <v>500</v>
      </c>
      <c r="R54" s="1041"/>
      <c r="S54" s="1042" t="str">
        <f>IF('例　①収支予算書　事業'!S54="","",'例　①収支予算書　事業'!S54)</f>
        <v/>
      </c>
      <c r="T54" s="1042"/>
      <c r="U54" s="1042"/>
      <c r="V54" s="1042"/>
      <c r="W54" s="1040" t="str">
        <f>IF('例　①収支予算書　事業'!W54="","",'例　①収支予算書　事業'!W54)</f>
        <v/>
      </c>
      <c r="X54" s="1041"/>
      <c r="Y54" s="1034" t="str">
        <f>IF('例　①収支予算書　事業'!Y54="","",'例　①収支予算書　事業'!Y54)</f>
        <v/>
      </c>
      <c r="Z54" s="1034"/>
      <c r="AA54" s="1034"/>
      <c r="AB54" s="1034"/>
      <c r="AC54" s="1035" t="str">
        <f>IF('例　①収支予算書　事業'!AC54="","",'例　①収支予算書　事業'!AC54)</f>
        <v/>
      </c>
      <c r="AD54" s="1036"/>
      <c r="AF54" s="1073" t="str">
        <f>IF('例　①収支予算書　事業'!AF54="","",'例　①収支予算書　事業'!AF54)</f>
        <v>大会3日目</v>
      </c>
      <c r="AG54" s="1074"/>
      <c r="AH54" s="219">
        <f>IF('例　①収支予算書　事業'!AH54="","",'例　①収支予算書　事業'!AH54)</f>
        <v>26000</v>
      </c>
      <c r="AI54" s="408">
        <f>IF('例　①収支予算書　事業'!AI54="","",'例　①収支予算書　事業'!AI54)</f>
        <v>13</v>
      </c>
      <c r="AJ54" s="349">
        <f>IF('例　①収支予算書　事業'!AJ54="","",'例　①収支予算書　事業'!AJ54)</f>
        <v>2000</v>
      </c>
      <c r="AK54" s="409" t="str">
        <f>IF('例　①収支予算書　事業'!AK54="","",'例　①収支予算書　事業'!AK54)</f>
        <v/>
      </c>
      <c r="AL54" s="219">
        <f>IF('例　①収支予算書　事業'!AL54="","",'例　①収支予算書　事業'!AL54)</f>
        <v>7600</v>
      </c>
      <c r="AM54" s="396">
        <f>IF('例　①収支予算書　事業'!AM54="","",'例　①収支予算書　事業'!AM54)</f>
        <v>2</v>
      </c>
      <c r="AN54" s="396">
        <f>IF('例　①収支予算書　事業'!AN54="","",'例　①収支予算書　事業'!AN54)</f>
        <v>1</v>
      </c>
      <c r="AO54" s="396">
        <f>IF('例　①収支予算書　事業'!AO54="","",'例　①収支予算書　事業'!AO54)</f>
        <v>1</v>
      </c>
      <c r="AP54" s="396">
        <f>IF('例　①収支予算書　事業'!AP54="","",'例　①収支予算書　事業'!AP54)</f>
        <v>1</v>
      </c>
      <c r="AQ54" s="396">
        <f>IF('例　①収支予算書　事業'!AQ54="","",'例　①収支予算書　事業'!AQ54)</f>
        <v>1</v>
      </c>
      <c r="AR54" s="396" t="str">
        <f>IF('例　①収支予算書　事業'!AR54="","",'例　①収支予算書　事業'!AR54)</f>
        <v/>
      </c>
      <c r="AS54" s="396" t="str">
        <f>IF('例　①収支予算書　事業'!AS54="","",'例　①収支予算書　事業'!AS54)</f>
        <v/>
      </c>
      <c r="AT54" s="397" t="str">
        <f>IF('例　①収支予算書　事業'!AT54="","",'例　①収支予算書　事業'!AT54)</f>
        <v/>
      </c>
      <c r="AU54" s="397" t="str">
        <f>IF('例　①収支予算書　事業'!AU54="","",'例　①収支予算書　事業'!AU54)</f>
        <v/>
      </c>
      <c r="AV54" s="397" t="str">
        <f>IF('例　①収支予算書　事業'!AV54="","",'例　①収支予算書　事業'!AV54)</f>
        <v/>
      </c>
      <c r="AW54" s="223">
        <f>IF('例　①収支予算書　事業'!AW54="","",'例　①収支予算書　事業'!AW54)</f>
        <v>500</v>
      </c>
      <c r="AX54" s="378">
        <f>IF('例　①収支予算書　事業'!AX54="","",'例　①収支予算書　事業'!AX54)</f>
        <v>1</v>
      </c>
      <c r="AY54" s="378" t="str">
        <f>IF('例　①収支予算書　事業'!AY54="","",'例　①収支予算書　事業'!AY54)</f>
        <v/>
      </c>
      <c r="AZ54" s="378" t="str">
        <f>IF('例　①収支予算書　事業'!AZ54="","",'例　①収支予算書　事業'!AZ54)</f>
        <v/>
      </c>
      <c r="BA54" s="378" t="str">
        <f>IF('例　①収支予算書　事業'!BA54="","",'例　①収支予算書　事業'!BA54)</f>
        <v/>
      </c>
      <c r="BB54" s="425" t="str">
        <f>IF('例　①収支予算書　事業'!BB54="","",'例　①収支予算書　事業'!BB54)</f>
        <v/>
      </c>
      <c r="BF54" s="108"/>
      <c r="BG54" s="108"/>
      <c r="BH54" s="108"/>
    </row>
    <row r="55" spans="1:70" s="77" customFormat="1" ht="17.7" customHeight="1" thickBot="1">
      <c r="A55" s="645" t="s">
        <v>64</v>
      </c>
      <c r="B55" s="646"/>
      <c r="C55" s="647"/>
      <c r="D55" s="580">
        <f>IF('例　①収支予算書　事業'!D55="","",'例　①収支予算書　事業'!D55)</f>
        <v>250000</v>
      </c>
      <c r="E55" s="581"/>
      <c r="F55" s="582"/>
      <c r="G55" s="1037" t="str">
        <f>IF('例　①収支予算書　事業'!G55="","",'例　①収支予算書　事業'!G55)</f>
        <v>〇〇総合体育館</v>
      </c>
      <c r="H55" s="1038"/>
      <c r="I55" s="1038"/>
      <c r="J55" s="1039"/>
      <c r="K55" s="1040">
        <f>IF('例　①収支予算書　事業'!K55="","",'例　①収支予算書　事業'!K55)</f>
        <v>100000</v>
      </c>
      <c r="L55" s="1041"/>
      <c r="M55" s="1042" t="str">
        <f>IF('例　①収支予算書　事業'!M55="","",'例　①収支予算書　事業'!M55)</f>
        <v>〇〇アリーナ</v>
      </c>
      <c r="N55" s="1042"/>
      <c r="O55" s="1042"/>
      <c r="P55" s="1042"/>
      <c r="Q55" s="1040">
        <f>IF('例　①収支予算書　事業'!Q55="","",'例　①収支予算書　事業'!Q55)</f>
        <v>150000</v>
      </c>
      <c r="R55" s="1041"/>
      <c r="S55" s="1042" t="str">
        <f>IF('例　①収支予算書　事業'!S55="","",'例　①収支予算書　事業'!S55)</f>
        <v/>
      </c>
      <c r="T55" s="1042"/>
      <c r="U55" s="1042"/>
      <c r="V55" s="1042"/>
      <c r="W55" s="1040" t="str">
        <f>IF('例　①収支予算書　事業'!W55="","",'例　①収支予算書　事業'!W55)</f>
        <v/>
      </c>
      <c r="X55" s="1041"/>
      <c r="Y55" s="1034" t="str">
        <f>IF('例　①収支予算書　事業'!Y55="","",'例　①収支予算書　事業'!Y55)</f>
        <v/>
      </c>
      <c r="Z55" s="1034"/>
      <c r="AA55" s="1034"/>
      <c r="AB55" s="1034"/>
      <c r="AC55" s="1035" t="str">
        <f>IF('例　①収支予算書　事業'!AC55="","",'例　①収支予算書　事業'!AC55)</f>
        <v/>
      </c>
      <c r="AD55" s="1036"/>
      <c r="AF55" s="1068" t="str">
        <f>IF('例　①収支予算書　事業'!AF55="","",'例　①収支予算書　事業'!AF55)</f>
        <v/>
      </c>
      <c r="AG55" s="1069"/>
      <c r="AH55" s="220">
        <f>IF('例　①収支予算書　事業'!AH55="","",'例　①収支予算書　事業'!AH55)</f>
        <v>0</v>
      </c>
      <c r="AI55" s="351" t="str">
        <f>IF('例　①収支予算書　事業'!AI55="","",'例　①収支予算書　事業'!AI55)</f>
        <v/>
      </c>
      <c r="AJ55" s="338" t="str">
        <f>IF('例　①収支予算書　事業'!AJ55="","",'例　①収支予算書　事業'!AJ55)</f>
        <v/>
      </c>
      <c r="AK55" s="348" t="str">
        <f>IF('例　①収支予算書　事業'!AK55="","",'例　①収支予算書　事業'!AK55)</f>
        <v/>
      </c>
      <c r="AL55" s="220">
        <f>IF('例　①収支予算書　事業'!AL55="","",'例　①収支予算書　事業'!AL55)</f>
        <v>0</v>
      </c>
      <c r="AM55" s="398" t="str">
        <f>IF('例　①収支予算書　事業'!AM55="","",'例　①収支予算書　事業'!AM55)</f>
        <v/>
      </c>
      <c r="AN55" s="398" t="str">
        <f>IF('例　①収支予算書　事業'!AN55="","",'例　①収支予算書　事業'!AN55)</f>
        <v/>
      </c>
      <c r="AO55" s="398" t="str">
        <f>IF('例　①収支予算書　事業'!AO55="","",'例　①収支予算書　事業'!AO55)</f>
        <v/>
      </c>
      <c r="AP55" s="398" t="str">
        <f>IF('例　①収支予算書　事業'!AP55="","",'例　①収支予算書　事業'!AP55)</f>
        <v/>
      </c>
      <c r="AQ55" s="398" t="str">
        <f>IF('例　①収支予算書　事業'!AQ55="","",'例　①収支予算書　事業'!AQ55)</f>
        <v/>
      </c>
      <c r="AR55" s="398" t="str">
        <f>IF('例　①収支予算書　事業'!AR55="","",'例　①収支予算書　事業'!AR55)</f>
        <v/>
      </c>
      <c r="AS55" s="398" t="str">
        <f>IF('例　①収支予算書　事業'!AS55="","",'例　①収支予算書　事業'!AS55)</f>
        <v/>
      </c>
      <c r="AT55" s="399" t="str">
        <f>IF('例　①収支予算書　事業'!AT55="","",'例　①収支予算書　事業'!AT55)</f>
        <v/>
      </c>
      <c r="AU55" s="399" t="str">
        <f>IF('例　①収支予算書　事業'!AU55="","",'例　①収支予算書　事業'!AU55)</f>
        <v/>
      </c>
      <c r="AV55" s="399" t="str">
        <f>IF('例　①収支予算書　事業'!AV55="","",'例　①収支予算書　事業'!AV55)</f>
        <v/>
      </c>
      <c r="AW55" s="225">
        <f>IF('例　①収支予算書　事業'!AW55="","",'例　①収支予算書　事業'!AW55)</f>
        <v>0</v>
      </c>
      <c r="AX55" s="381" t="str">
        <f>IF('例　①収支予算書　事業'!AX55="","",'例　①収支予算書　事業'!AX55)</f>
        <v/>
      </c>
      <c r="AY55" s="381" t="str">
        <f>IF('例　①収支予算書　事業'!AY55="","",'例　①収支予算書　事業'!AY55)</f>
        <v/>
      </c>
      <c r="AZ55" s="381" t="str">
        <f>IF('例　①収支予算書　事業'!AZ55="","",'例　①収支予算書　事業'!AZ55)</f>
        <v/>
      </c>
      <c r="BA55" s="381" t="str">
        <f>IF('例　①収支予算書　事業'!BA55="","",'例　①収支予算書　事業'!BA55)</f>
        <v/>
      </c>
      <c r="BB55" s="426" t="str">
        <f>IF('例　①収支予算書　事業'!BB55="","",'例　①収支予算書　事業'!BB55)</f>
        <v/>
      </c>
    </row>
    <row r="56" spans="1:70" s="77" customFormat="1" ht="16.95" customHeight="1" thickBot="1">
      <c r="A56" s="645" t="s">
        <v>65</v>
      </c>
      <c r="B56" s="646"/>
      <c r="C56" s="647"/>
      <c r="D56" s="580">
        <f>IF('例　①収支予算書　事業'!D56="","",'例　①収支予算書　事業'!D56)</f>
        <v>0</v>
      </c>
      <c r="E56" s="581"/>
      <c r="F56" s="582"/>
      <c r="G56" s="1037" t="str">
        <f>IF('例　①収支予算書　事業'!G56="","",'例　①収支予算書　事業'!G56)</f>
        <v/>
      </c>
      <c r="H56" s="1038"/>
      <c r="I56" s="1038"/>
      <c r="J56" s="1039"/>
      <c r="K56" s="1040" t="str">
        <f>IF('例　①収支予算書　事業'!K56="","",'例　①収支予算書　事業'!K56)</f>
        <v/>
      </c>
      <c r="L56" s="1041"/>
      <c r="M56" s="1042" t="str">
        <f>IF('例　①収支予算書　事業'!M56="","",'例　①収支予算書　事業'!M56)</f>
        <v/>
      </c>
      <c r="N56" s="1042"/>
      <c r="O56" s="1042"/>
      <c r="P56" s="1042"/>
      <c r="Q56" s="1040" t="str">
        <f>IF('例　①収支予算書　事業'!Q56="","",'例　①収支予算書　事業'!Q56)</f>
        <v/>
      </c>
      <c r="R56" s="1041"/>
      <c r="S56" s="1042" t="str">
        <f>IF('例　①収支予算書　事業'!S56="","",'例　①収支予算書　事業'!S56)</f>
        <v/>
      </c>
      <c r="T56" s="1042"/>
      <c r="U56" s="1042"/>
      <c r="V56" s="1042"/>
      <c r="W56" s="1040" t="str">
        <f>IF('例　①収支予算書　事業'!W56="","",'例　①収支予算書　事業'!W56)</f>
        <v/>
      </c>
      <c r="X56" s="1041"/>
      <c r="Y56" s="1034" t="str">
        <f>IF('例　①収支予算書　事業'!Y56="","",'例　①収支予算書　事業'!Y56)</f>
        <v/>
      </c>
      <c r="Z56" s="1034"/>
      <c r="AA56" s="1034"/>
      <c r="AB56" s="1034"/>
      <c r="AC56" s="1035" t="str">
        <f>IF('例　①収支予算書　事業'!AC56="","",'例　①収支予算書　事業'!AC56)</f>
        <v/>
      </c>
      <c r="AD56" s="1036"/>
      <c r="AF56" s="95"/>
      <c r="AG56" s="177" t="s">
        <v>302</v>
      </c>
      <c r="AH56" s="213">
        <f>SUM(AH51:AH55)</f>
        <v>206000</v>
      </c>
      <c r="AI56" s="108"/>
      <c r="AJ56" s="108"/>
      <c r="AK56" s="177" t="s">
        <v>302</v>
      </c>
      <c r="AL56" s="213">
        <f>SUM(AL51:AL55)</f>
        <v>61600</v>
      </c>
      <c r="AM56" s="108"/>
      <c r="AN56" s="182"/>
      <c r="AO56" s="108"/>
      <c r="AP56" s="108"/>
      <c r="AQ56" s="108"/>
      <c r="AR56" s="108"/>
      <c r="AS56" s="108"/>
      <c r="AT56" s="108"/>
      <c r="AU56" s="108"/>
      <c r="AV56" s="177" t="s">
        <v>302</v>
      </c>
      <c r="AW56" s="214">
        <f>SUM(AW51:AW55)</f>
        <v>1500</v>
      </c>
      <c r="AX56" s="108"/>
      <c r="AY56" s="108"/>
      <c r="AZ56" s="108"/>
      <c r="BA56" s="108"/>
      <c r="BB56" s="108"/>
      <c r="BC56" s="108"/>
      <c r="BD56" s="108"/>
    </row>
    <row r="57" spans="1:70" s="77" customFormat="1" ht="17.7" customHeight="1" thickBot="1">
      <c r="A57" s="648" t="s">
        <v>66</v>
      </c>
      <c r="B57" s="649"/>
      <c r="C57" s="650"/>
      <c r="D57" s="583">
        <f>IF('例　①収支予算書　事業'!D57="","",'例　①収支予算書　事業'!D57)</f>
        <v>475000</v>
      </c>
      <c r="E57" s="584"/>
      <c r="F57" s="585"/>
      <c r="G57" s="1056" t="str">
        <f>IF('例　①収支予算書　事業'!G57="","",'例　①収支予算書　事業'!G57)</f>
        <v>審判稼働費</v>
      </c>
      <c r="H57" s="1057"/>
      <c r="I57" s="1057"/>
      <c r="J57" s="1058"/>
      <c r="K57" s="1059">
        <f>IF('例　①収支予算書　事業'!K57="","",'例　①収支予算書　事業'!K57)</f>
        <v>366000</v>
      </c>
      <c r="L57" s="1060"/>
      <c r="M57" s="1061" t="str">
        <f>IF('例　①収支予算書　事業'!M57="","",'例　①収支予算書　事業'!M57)</f>
        <v>コート設営費</v>
      </c>
      <c r="N57" s="1061"/>
      <c r="O57" s="1061"/>
      <c r="P57" s="1061"/>
      <c r="Q57" s="1059">
        <f>IF('例　①収支予算書　事業'!Q57="","",'例　①収支予算書　事業'!Q57)</f>
        <v>40000</v>
      </c>
      <c r="R57" s="1060"/>
      <c r="S57" s="1061" t="str">
        <f>IF('例　①収支予算書　事業'!S57="","",'例　①収支予算書　事業'!S57)</f>
        <v>TO稼働費</v>
      </c>
      <c r="T57" s="1061"/>
      <c r="U57" s="1061"/>
      <c r="V57" s="1061"/>
      <c r="W57" s="1059">
        <f>IF('例　①収支予算書　事業'!W57="","",'例　①収支予算書　事業'!W57)</f>
        <v>36000</v>
      </c>
      <c r="X57" s="1060"/>
      <c r="Y57" s="1049" t="str">
        <f>IF('例　①収支予算書　事業'!Y57="","",'例　①収支予算書　事業'!Y57)</f>
        <v>PT稼働費</v>
      </c>
      <c r="Z57" s="1049"/>
      <c r="AA57" s="1049"/>
      <c r="AB57" s="1049"/>
      <c r="AC57" s="1050">
        <f>IF('例　①収支予算書　事業'!AC57="","",'例　①収支予算書　事業'!AC57)</f>
        <v>18000</v>
      </c>
      <c r="AD57" s="1051"/>
      <c r="AF57" s="640" t="s">
        <v>306</v>
      </c>
      <c r="AG57" s="641"/>
      <c r="AH57" s="760" t="s">
        <v>358</v>
      </c>
      <c r="AI57" s="761"/>
      <c r="AJ57" s="761"/>
      <c r="AK57" s="761"/>
      <c r="AL57" s="761"/>
      <c r="AM57" s="761"/>
      <c r="AN57" s="761"/>
      <c r="AO57" s="761"/>
      <c r="AP57" s="761"/>
      <c r="AQ57" s="761"/>
      <c r="AR57" s="761"/>
      <c r="AS57" s="761"/>
      <c r="AT57" s="761"/>
      <c r="AU57" s="762"/>
      <c r="AV57" s="755" t="s">
        <v>343</v>
      </c>
      <c r="AW57" s="756"/>
      <c r="AX57" s="757" t="s">
        <v>311</v>
      </c>
      <c r="AY57" s="758"/>
      <c r="AZ57" s="758"/>
      <c r="BA57" s="758"/>
      <c r="BB57" s="759"/>
      <c r="BD57" s="78"/>
      <c r="BE57" s="108"/>
      <c r="BI57" s="78"/>
    </row>
    <row r="58" spans="1:70" s="77" customFormat="1" ht="17.7" customHeight="1" thickBot="1">
      <c r="A58" s="92"/>
      <c r="B58" s="93"/>
      <c r="C58" s="94"/>
      <c r="D58" s="150"/>
      <c r="E58" s="238"/>
      <c r="F58" s="238"/>
      <c r="G58" s="1065" t="str">
        <f>IF('例　①収支予算書　事業'!G58="","",'例　①収支予算書　事業'!G58)</f>
        <v>〇〇高校使用</v>
      </c>
      <c r="H58" s="1066"/>
      <c r="I58" s="1066"/>
      <c r="J58" s="1067"/>
      <c r="K58" s="1063">
        <f>IF('例　①収支予算書　事業'!K58="","",'例　①収支予算書　事業'!K58)</f>
        <v>10000</v>
      </c>
      <c r="L58" s="1064"/>
      <c r="M58" s="1062" t="str">
        <f>IF('例　①収支予算書　事業'!M58="","",'例　①収支予算書　事業'!M58)</f>
        <v>△△高校使用</v>
      </c>
      <c r="N58" s="1062"/>
      <c r="O58" s="1062"/>
      <c r="P58" s="1062"/>
      <c r="Q58" s="1063">
        <f>IF('例　①収支予算書　事業'!Q58="","",'例　①収支予算書　事業'!Q58)</f>
        <v>5000</v>
      </c>
      <c r="R58" s="1064"/>
      <c r="S58" s="1062" t="str">
        <f>IF('例　①収支予算書　事業'!S58="","",'例　①収支予算書　事業'!S58)</f>
        <v/>
      </c>
      <c r="T58" s="1062"/>
      <c r="U58" s="1062"/>
      <c r="V58" s="1062"/>
      <c r="W58" s="1063" t="str">
        <f>IF('例　①収支予算書　事業'!W58="","",'例　①収支予算書　事業'!W58)</f>
        <v/>
      </c>
      <c r="X58" s="1064"/>
      <c r="Y58" s="1053" t="str">
        <f>IF('例　①収支予算書　事業'!Y58="","",'例　①収支予算書　事業'!Y58)</f>
        <v/>
      </c>
      <c r="Z58" s="1053"/>
      <c r="AA58" s="1053"/>
      <c r="AB58" s="1053"/>
      <c r="AC58" s="1054" t="str">
        <f>IF('例　①収支予算書　事業'!AC58="","",'例　①収支予算書　事業'!AC58)</f>
        <v/>
      </c>
      <c r="AD58" s="1055"/>
      <c r="AF58" s="621" t="s">
        <v>326</v>
      </c>
      <c r="AG58" s="622"/>
      <c r="AH58" s="294" t="s">
        <v>302</v>
      </c>
      <c r="AI58" s="352">
        <f>IF('例　①収支予算書　事業'!AI58="","",'例　①収支予算書　事業'!AI58)</f>
        <v>400</v>
      </c>
      <c r="AJ58" s="352">
        <f>IF('例　①収支予算書　事業'!AJ58="","",'例　①収支予算書　事業'!AJ58)</f>
        <v>800</v>
      </c>
      <c r="AK58" s="352">
        <f>IF('例　①収支予算書　事業'!AK58="","",'例　①収支予算書　事業'!AK58)</f>
        <v>1200</v>
      </c>
      <c r="AL58" s="352">
        <f>IF('例　①収支予算書　事業'!AL58="","",'例　①収支予算書　事業'!AL58)</f>
        <v>1400</v>
      </c>
      <c r="AM58" s="352">
        <f>IF('例　①収支予算書　事業'!AM58="","",'例　①収支予算書　事業'!AM58)</f>
        <v>1800</v>
      </c>
      <c r="AN58" s="352" t="str">
        <f>IF('例　①収支予算書　事業'!AN58="","",'例　①収支予算書　事業'!AN58)</f>
        <v/>
      </c>
      <c r="AO58" s="352" t="str">
        <f>IF('例　①収支予算書　事業'!AO58="","",'例　①収支予算書　事業'!AO58)</f>
        <v/>
      </c>
      <c r="AP58" s="353" t="str">
        <f>IF('例　①収支予算書　事業'!AP58="","",'例　①収支予算書　事業'!AP58)</f>
        <v/>
      </c>
      <c r="AQ58" s="353" t="str">
        <f>IF('例　①収支予算書　事業'!AQ58="","",'例　①収支予算書　事業'!AQ58)</f>
        <v/>
      </c>
      <c r="AR58" s="353" t="str">
        <f>IF('例　①収支予算書　事業'!AR58="","",'例　①収支予算書　事業'!AR58)</f>
        <v/>
      </c>
      <c r="AS58" s="353" t="str">
        <f>IF('例　①収支予算書　事業'!AS58="","",'例　①収支予算書　事業'!AS58)</f>
        <v/>
      </c>
      <c r="AT58" s="353" t="str">
        <f>IF('例　①収支予算書　事業'!AT58="","",'例　①収支予算書　事業'!AT58)</f>
        <v/>
      </c>
      <c r="AU58" s="344" t="str">
        <f>IF('例　①収支予算書　事業'!AU58="","",'例　①収支予算書　事業'!AU58)</f>
        <v/>
      </c>
      <c r="AV58" s="420" t="s">
        <v>302</v>
      </c>
      <c r="AW58" s="427" t="s">
        <v>460</v>
      </c>
      <c r="AX58" s="420" t="s">
        <v>302</v>
      </c>
      <c r="AY58" s="428" t="str">
        <f>IF('例　①収支予算書　事業'!AY58="","",'例　①収支予算書　事業'!AY58)</f>
        <v/>
      </c>
      <c r="AZ58" s="428" t="str">
        <f>IF('例　①収支予算書　事業'!AZ58="","",'例　①収支予算書　事業'!AZ58)</f>
        <v/>
      </c>
      <c r="BA58" s="428" t="str">
        <f>IF('例　①収支予算書　事業'!BA58="","",'例　①収支予算書　事業'!BA58)</f>
        <v/>
      </c>
      <c r="BB58" s="429" t="str">
        <f>IF('例　①収支予算書　事業'!BB58="","",'例　①収支予算書　事業'!BB58)</f>
        <v/>
      </c>
      <c r="BC58" s="313" t="s">
        <v>374</v>
      </c>
      <c r="BD58" s="419"/>
    </row>
    <row r="59" spans="1:70" s="77" customFormat="1" ht="17.7" customHeight="1" thickTop="1" thickBot="1">
      <c r="A59" s="96"/>
      <c r="B59" s="98"/>
      <c r="C59" s="97"/>
      <c r="D59" s="151"/>
      <c r="E59" s="239"/>
      <c r="F59" s="239"/>
      <c r="G59" s="1056" t="str">
        <f>IF('例　①収支予算書　事業'!G59="","",'例　①収支予算書　事業'!G59)</f>
        <v/>
      </c>
      <c r="H59" s="1057"/>
      <c r="I59" s="1057"/>
      <c r="J59" s="1058"/>
      <c r="K59" s="1059" t="str">
        <f>IF('例　①収支予算書　事業'!K59="","",'例　①収支予算書　事業'!K59)</f>
        <v/>
      </c>
      <c r="L59" s="1060"/>
      <c r="M59" s="1061" t="str">
        <f>IF('例　①収支予算書　事業'!M59="","",'例　①収支予算書　事業'!M59)</f>
        <v/>
      </c>
      <c r="N59" s="1061"/>
      <c r="O59" s="1061"/>
      <c r="P59" s="1061"/>
      <c r="Q59" s="1059" t="str">
        <f>IF('例　①収支予算書　事業'!Q59="","",'例　①収支予算書　事業'!Q59)</f>
        <v/>
      </c>
      <c r="R59" s="1060"/>
      <c r="S59" s="1061" t="str">
        <f>IF('例　①収支予算書　事業'!S59="","",'例　①収支予算書　事業'!S59)</f>
        <v/>
      </c>
      <c r="T59" s="1061"/>
      <c r="U59" s="1061"/>
      <c r="V59" s="1061"/>
      <c r="W59" s="1059" t="str">
        <f>IF('例　①収支予算書　事業'!W59="","",'例　①収支予算書　事業'!W59)</f>
        <v/>
      </c>
      <c r="X59" s="1060"/>
      <c r="Y59" s="1049" t="str">
        <f>IF('例　①収支予算書　事業'!Y59="","",'例　①収支予算書　事業'!Y59)</f>
        <v/>
      </c>
      <c r="Z59" s="1049"/>
      <c r="AA59" s="1049"/>
      <c r="AB59" s="1049"/>
      <c r="AC59" s="1050" t="str">
        <f>IF('例　①収支予算書　事業'!AC59="","",'例　①収支予算書　事業'!AC59)</f>
        <v/>
      </c>
      <c r="AD59" s="1051"/>
      <c r="AF59" s="664" t="str">
        <f>IF('例　①収支予算書　事業（A4縦2頁印刷用）'!AF51="","",'例　①収支予算書　事業（A4縦2頁印刷用）'!AF51)</f>
        <v>前泊入り(ｺｰﾄ設営含)</v>
      </c>
      <c r="AG59" s="665"/>
      <c r="AH59" s="217">
        <f>IF('例　①収支予算書　事業'!AH59="","",'例　①収支予算書　事業'!AH59)</f>
        <v>0</v>
      </c>
      <c r="AI59" s="345" t="str">
        <f>IF('例　①収支予算書　事業'!AI59="","",'例　①収支予算書　事業'!AI59)</f>
        <v/>
      </c>
      <c r="AJ59" s="350" t="str">
        <f>IF('例　①収支予算書　事業'!AJ59="","",'例　①収支予算書　事業'!AJ59)</f>
        <v/>
      </c>
      <c r="AK59" s="350" t="str">
        <f>IF('例　①収支予算書　事業'!AK59="","",'例　①収支予算書　事業'!AK59)</f>
        <v/>
      </c>
      <c r="AL59" s="350" t="str">
        <f>IF('例　①収支予算書　事業'!AL59="","",'例　①収支予算書　事業'!AL59)</f>
        <v/>
      </c>
      <c r="AM59" s="350" t="str">
        <f>IF('例　①収支予算書　事業'!AM59="","",'例　①収支予算書　事業'!AM59)</f>
        <v/>
      </c>
      <c r="AN59" s="350" t="str">
        <f>IF('例　①収支予算書　事業'!AN59="","",'例　①収支予算書　事業'!AN59)</f>
        <v/>
      </c>
      <c r="AO59" s="350" t="str">
        <f>IF('例　①収支予算書　事業'!AO59="","",'例　①収支予算書　事業'!AO59)</f>
        <v/>
      </c>
      <c r="AP59" s="345" t="str">
        <f>IF('例　①収支予算書　事業'!AP59="","",'例　①収支予算書　事業'!AP59)</f>
        <v/>
      </c>
      <c r="AQ59" s="345" t="str">
        <f>IF('例　①収支予算書　事業'!AQ59="","",'例　①収支予算書　事業'!AQ59)</f>
        <v/>
      </c>
      <c r="AR59" s="345" t="str">
        <f>IF('例　①収支予算書　事業'!AR59="","",'例　①収支予算書　事業'!AR59)</f>
        <v/>
      </c>
      <c r="AS59" s="345" t="str">
        <f>IF('例　①収支予算書　事業'!AS59="","",'例　①収支予算書　事業'!AS59)</f>
        <v/>
      </c>
      <c r="AT59" s="345" t="str">
        <f>IF('例　①収支予算書　事業'!AT59="","",'例　①収支予算書　事業'!AT59)</f>
        <v/>
      </c>
      <c r="AU59" s="346" t="str">
        <f>IF('例　①収支予算書　事業'!AU59="","",'例　①収支予算書　事業'!AU59)</f>
        <v/>
      </c>
      <c r="AV59" s="328">
        <f>IF('例　①収支予算書　事業'!AV59="","",'例　①収支予算書　事業'!AV59)</f>
        <v>20000</v>
      </c>
      <c r="AW59" s="430">
        <f>IF('例　①収支予算書　事業'!AW59="","",'例　①収支予算書　事業'!AW59)</f>
        <v>2</v>
      </c>
      <c r="AX59" s="328">
        <f>IF('例　①収支予算書　事業'!AX59="","",'例　①収支予算書　事業'!AX59)</f>
        <v>0</v>
      </c>
      <c r="AY59" s="192" t="str">
        <f>IF('例　①収支予算書　事業'!AY59="","",'例　①収支予算書　事業'!AY59)</f>
        <v/>
      </c>
      <c r="AZ59" s="192" t="str">
        <f>IF('例　①収支予算書　事業'!AZ59="","",'例　①収支予算書　事業'!AZ59)</f>
        <v/>
      </c>
      <c r="BA59" s="192" t="str">
        <f>IF('例　①収支予算書　事業'!BA59="","",'例　①収支予算書　事業'!BA59)</f>
        <v/>
      </c>
      <c r="BB59" s="431" t="str">
        <f>IF('例　①収支予算書　事業'!BB59="","",'例　①収支予算書　事業'!BB59)</f>
        <v/>
      </c>
      <c r="BD59" s="419"/>
    </row>
    <row r="60" spans="1:70" s="77" customFormat="1" ht="17.7" customHeight="1" thickBot="1">
      <c r="A60" s="645" t="s">
        <v>247</v>
      </c>
      <c r="B60" s="646"/>
      <c r="C60" s="647"/>
      <c r="D60" s="580">
        <f>IF('例　①収支予算書　事業'!D60="","",'例　①収支予算書　事業'!D60)</f>
        <v>0</v>
      </c>
      <c r="E60" s="581"/>
      <c r="F60" s="582"/>
      <c r="G60" s="1037" t="str">
        <f>IF('例　①収支予算書　事業'!G60="","",'例　①収支予算書　事業'!G60)</f>
        <v/>
      </c>
      <c r="H60" s="1038"/>
      <c r="I60" s="1038"/>
      <c r="J60" s="1039"/>
      <c r="K60" s="1040" t="str">
        <f>IF('例　①収支予算書　事業'!K60="","",'例　①収支予算書　事業'!K60)</f>
        <v/>
      </c>
      <c r="L60" s="1041"/>
      <c r="M60" s="1042" t="str">
        <f>IF('例　①収支予算書　事業'!M60="","",'例　①収支予算書　事業'!M60)</f>
        <v/>
      </c>
      <c r="N60" s="1042"/>
      <c r="O60" s="1042"/>
      <c r="P60" s="1042"/>
      <c r="Q60" s="1040" t="str">
        <f>IF('例　①収支予算書　事業'!Q60="","",'例　①収支予算書　事業'!Q60)</f>
        <v/>
      </c>
      <c r="R60" s="1041"/>
      <c r="S60" s="1042" t="str">
        <f>IF('例　①収支予算書　事業'!S60="","",'例　①収支予算書　事業'!S60)</f>
        <v/>
      </c>
      <c r="T60" s="1042"/>
      <c r="U60" s="1042"/>
      <c r="V60" s="1042"/>
      <c r="W60" s="1040" t="str">
        <f>IF('例　①収支予算書　事業'!W60="","",'例　①収支予算書　事業'!W60)</f>
        <v/>
      </c>
      <c r="X60" s="1041"/>
      <c r="Y60" s="1034" t="str">
        <f>IF('例　①収支予算書　事業'!Y60="","",'例　①収支予算書　事業'!Y60)</f>
        <v/>
      </c>
      <c r="Z60" s="1034"/>
      <c r="AA60" s="1034"/>
      <c r="AB60" s="1034"/>
      <c r="AC60" s="1035" t="str">
        <f>IF('例　①収支予算書　事業'!AC60="","",'例　①収支予算書　事業'!AC60)</f>
        <v/>
      </c>
      <c r="AD60" s="1036"/>
      <c r="AF60" s="664" t="str">
        <f>IF('例　①収支予算書　事業（A4縦2頁印刷用）'!AF52="","",'例　①収支予算書　事業（A4縦2頁印刷用）'!AF52)</f>
        <v>大会1日目</v>
      </c>
      <c r="AG60" s="665"/>
      <c r="AH60" s="217">
        <f>IF('例　①収支予算書　事業'!AH60="","",'例　①収支予算書　事業'!AH60)</f>
        <v>11800</v>
      </c>
      <c r="AI60" s="355">
        <f>IF('例　①収支予算書　事業'!AI60="","",'例　①収支予算書　事業'!AI60)</f>
        <v>1</v>
      </c>
      <c r="AJ60" s="355">
        <f>IF('例　①収支予算書　事業'!AJ60="","",'例　①収支予算書　事業'!AJ60)</f>
        <v>2</v>
      </c>
      <c r="AK60" s="355">
        <f>IF('例　①収支予算書　事業'!AK60="","",'例　①収支予算書　事業'!AK60)</f>
        <v>7</v>
      </c>
      <c r="AL60" s="355">
        <f>IF('例　①収支予算書　事業'!AL60="","",'例　①収支予算書　事業'!AL60)</f>
        <v>1</v>
      </c>
      <c r="AM60" s="355" t="str">
        <f>IF('例　①収支予算書　事業'!AM60="","",'例　①収支予算書　事業'!AM60)</f>
        <v/>
      </c>
      <c r="AN60" s="355" t="str">
        <f>IF('例　①収支予算書　事業'!AN60="","",'例　①収支予算書　事業'!AN60)</f>
        <v/>
      </c>
      <c r="AO60" s="355" t="str">
        <f>IF('例　①収支予算書　事業'!AO60="","",'例　①収支予算書　事業'!AO60)</f>
        <v/>
      </c>
      <c r="AP60" s="335" t="str">
        <f>IF('例　①収支予算書　事業'!AP60="","",'例　①収支予算書　事業'!AP60)</f>
        <v/>
      </c>
      <c r="AQ60" s="335" t="str">
        <f>IF('例　①収支予算書　事業'!AQ60="","",'例　①収支予算書　事業'!AQ60)</f>
        <v/>
      </c>
      <c r="AR60" s="335" t="str">
        <f>IF('例　①収支予算書　事業'!AR60="","",'例　①収支予算書　事業'!AR60)</f>
        <v/>
      </c>
      <c r="AS60" s="335" t="str">
        <f>IF('例　①収支予算書　事業'!AS60="","",'例　①収支予算書　事業'!AS60)</f>
        <v/>
      </c>
      <c r="AT60" s="335" t="str">
        <f>IF('例　①収支予算書　事業'!AT60="","",'例　①収支予算書　事業'!AT60)</f>
        <v/>
      </c>
      <c r="AU60" s="347" t="str">
        <f>IF('例　①収支予算書　事業'!AU60="","",'例　①収支予算書　事業'!AU60)</f>
        <v/>
      </c>
      <c r="AV60" s="219">
        <f>IF('例　①収支予算書　事業'!AV60="","",'例　①収支予算書　事業'!AV60)</f>
        <v>20000</v>
      </c>
      <c r="AW60" s="389">
        <f>IF('例　①収支予算書　事業'!AW60="","",'例　①収支予算書　事業'!AW60)</f>
        <v>2</v>
      </c>
      <c r="AX60" s="219">
        <f>IF('例　①収支予算書　事業'!AX60="","",'例　①収支予算書　事業'!AX60)</f>
        <v>0</v>
      </c>
      <c r="AY60" s="194" t="str">
        <f>IF('例　①収支予算書　事業'!AY60="","",'例　①収支予算書　事業'!AY60)</f>
        <v/>
      </c>
      <c r="AZ60" s="194" t="str">
        <f>IF('例　①収支予算書　事業'!AZ60="","",'例　①収支予算書　事業'!AZ60)</f>
        <v/>
      </c>
      <c r="BA60" s="194" t="str">
        <f>IF('例　①収支予算書　事業'!BA60="","",'例　①収支予算書　事業'!BA60)</f>
        <v/>
      </c>
      <c r="BB60" s="196" t="str">
        <f>IF('例　①収支予算書　事業'!BB60="","",'例　①収支予算書　事業'!BB60)</f>
        <v/>
      </c>
      <c r="BD60" s="419"/>
      <c r="BF60" s="78"/>
      <c r="BG60" s="78"/>
      <c r="BH60" s="78"/>
    </row>
    <row r="61" spans="1:70" s="77" customFormat="1" ht="17.7" customHeight="1" thickBot="1">
      <c r="A61" s="645" t="s">
        <v>248</v>
      </c>
      <c r="B61" s="646"/>
      <c r="C61" s="647"/>
      <c r="D61" s="580">
        <f>IF('例　①収支予算書　事業'!D61="","",'例　①収支予算書　事業'!D61)</f>
        <v>0</v>
      </c>
      <c r="E61" s="581"/>
      <c r="F61" s="582"/>
      <c r="G61" s="1037" t="str">
        <f>IF('例　①収支予算書　事業'!G61="","",'例　①収支予算書　事業'!G61)</f>
        <v/>
      </c>
      <c r="H61" s="1038"/>
      <c r="I61" s="1038"/>
      <c r="J61" s="1039"/>
      <c r="K61" s="1040" t="str">
        <f>IF('例　①収支予算書　事業'!K61="","",'例　①収支予算書　事業'!K61)</f>
        <v/>
      </c>
      <c r="L61" s="1041"/>
      <c r="M61" s="1042" t="str">
        <f>IF('例　①収支予算書　事業'!M61="","",'例　①収支予算書　事業'!M61)</f>
        <v/>
      </c>
      <c r="N61" s="1042"/>
      <c r="O61" s="1042"/>
      <c r="P61" s="1042"/>
      <c r="Q61" s="1040" t="str">
        <f>IF('例　①収支予算書　事業'!Q61="","",'例　①収支予算書　事業'!Q61)</f>
        <v/>
      </c>
      <c r="R61" s="1041"/>
      <c r="S61" s="1042" t="str">
        <f>IF('例　①収支予算書　事業'!S61="","",'例　①収支予算書　事業'!S61)</f>
        <v/>
      </c>
      <c r="T61" s="1042"/>
      <c r="U61" s="1042"/>
      <c r="V61" s="1042"/>
      <c r="W61" s="1040" t="str">
        <f>IF('例　①収支予算書　事業'!W61="","",'例　①収支予算書　事業'!W61)</f>
        <v/>
      </c>
      <c r="X61" s="1041"/>
      <c r="Y61" s="1034" t="str">
        <f>IF('例　①収支予算書　事業'!Y61="","",'例　①収支予算書　事業'!Y61)</f>
        <v/>
      </c>
      <c r="Z61" s="1034"/>
      <c r="AA61" s="1034"/>
      <c r="AB61" s="1034"/>
      <c r="AC61" s="1035" t="str">
        <f>IF('例　①収支予算書　事業'!AC61="","",'例　①収支予算書　事業'!AC61)</f>
        <v/>
      </c>
      <c r="AD61" s="1036"/>
      <c r="AF61" s="664" t="str">
        <f>IF('例　①収支予算書　事業（A4縦2頁印刷用）'!AF53="","",'例　①収支予算書　事業（A4縦2頁印刷用）'!AF53)</f>
        <v>大会2日目</v>
      </c>
      <c r="AG61" s="665"/>
      <c r="AH61" s="217">
        <f>IF('例　①収支予算書　事業'!AH61="","",'例　①収支予算書　事業'!AH61)</f>
        <v>12600</v>
      </c>
      <c r="AI61" s="355">
        <f>IF('例　①収支予算書　事業'!AI61="","",'例　①収支予算書　事業'!AI61)</f>
        <v>2</v>
      </c>
      <c r="AJ61" s="355">
        <f>IF('例　①収支予算書　事業'!AJ61="","",'例　①収支予算書　事業'!AJ61)</f>
        <v>5</v>
      </c>
      <c r="AK61" s="355">
        <f>IF('例　①収支予算書　事業'!AK61="","",'例　①収支予算書　事業'!AK61)</f>
        <v>5</v>
      </c>
      <c r="AL61" s="355" t="str">
        <f>IF('例　①収支予算書　事業'!AL61="","",'例　①収支予算書　事業'!AL61)</f>
        <v/>
      </c>
      <c r="AM61" s="355">
        <f>IF('例　①収支予算書　事業'!AM61="","",'例　①収支予算書　事業'!AM61)</f>
        <v>1</v>
      </c>
      <c r="AN61" s="355" t="str">
        <f>IF('例　①収支予算書　事業'!AN61="","",'例　①収支予算書　事業'!AN61)</f>
        <v/>
      </c>
      <c r="AO61" s="355" t="str">
        <f>IF('例　①収支予算書　事業'!AO61="","",'例　①収支予算書　事業'!AO61)</f>
        <v/>
      </c>
      <c r="AP61" s="335" t="str">
        <f>IF('例　①収支予算書　事業'!AP61="","",'例　①収支予算書　事業'!AP61)</f>
        <v/>
      </c>
      <c r="AQ61" s="335" t="str">
        <f>IF('例　①収支予算書　事業'!AQ61="","",'例　①収支予算書　事業'!AQ61)</f>
        <v/>
      </c>
      <c r="AR61" s="335" t="str">
        <f>IF('例　①収支予算書　事業'!AR61="","",'例　①収支予算書　事業'!AR61)</f>
        <v/>
      </c>
      <c r="AS61" s="335" t="str">
        <f>IF('例　①収支予算書　事業'!AS61="","",'例　①収支予算書　事業'!AS61)</f>
        <v/>
      </c>
      <c r="AT61" s="335" t="str">
        <f>IF('例　①収支予算書　事業'!AT61="","",'例　①収支予算書　事業'!AT61)</f>
        <v/>
      </c>
      <c r="AU61" s="347" t="str">
        <f>IF('例　①収支予算書　事業'!AU61="","",'例　①収支予算書　事業'!AU61)</f>
        <v/>
      </c>
      <c r="AV61" s="219">
        <f>IF('例　①収支予算書　事業'!AV61="","",'例　①収支予算書　事業'!AV61)</f>
        <v>10000</v>
      </c>
      <c r="AW61" s="389">
        <f>IF('例　①収支予算書　事業'!AW61="","",'例　①収支予算書　事業'!AW61)</f>
        <v>1</v>
      </c>
      <c r="AX61" s="219">
        <f>IF('例　①収支予算書　事業'!AX61="","",'例　①収支予算書　事業'!AX61)</f>
        <v>0</v>
      </c>
      <c r="AY61" s="194" t="str">
        <f>IF('例　①収支予算書　事業'!AY61="","",'例　①収支予算書　事業'!AY61)</f>
        <v/>
      </c>
      <c r="AZ61" s="194" t="str">
        <f>IF('例　①収支予算書　事業'!AZ61="","",'例　①収支予算書　事業'!AZ61)</f>
        <v/>
      </c>
      <c r="BA61" s="194" t="str">
        <f>IF('例　①収支予算書　事業'!BA61="","",'例　①収支予算書　事業'!BA61)</f>
        <v/>
      </c>
      <c r="BB61" s="196" t="str">
        <f>IF('例　①収支予算書　事業'!BB61="","",'例　①収支予算書　事業'!BB61)</f>
        <v/>
      </c>
      <c r="BC61" s="313" t="s">
        <v>439</v>
      </c>
      <c r="BD61" s="419"/>
    </row>
    <row r="62" spans="1:70" s="77" customFormat="1" ht="17.7" customHeight="1" thickBot="1">
      <c r="A62" s="645" t="s">
        <v>249</v>
      </c>
      <c r="B62" s="646"/>
      <c r="C62" s="647"/>
      <c r="D62" s="580">
        <f>IF('例　①収支予算書　事業'!D62="","",'例　①収支予算書　事業'!D62)</f>
        <v>220</v>
      </c>
      <c r="E62" s="581"/>
      <c r="F62" s="582"/>
      <c r="G62" s="1037" t="str">
        <f>IF('例　①収支予算書　事業'!G62="","",'例　①収支予算書　事業'!G62)</f>
        <v>振込手数料</v>
      </c>
      <c r="H62" s="1038"/>
      <c r="I62" s="1038"/>
      <c r="J62" s="1039"/>
      <c r="K62" s="1040">
        <f>IF('例　①収支予算書　事業'!K62="","",'例　①収支予算書　事業'!K62)</f>
        <v>220</v>
      </c>
      <c r="L62" s="1041"/>
      <c r="M62" s="1042" t="str">
        <f>IF('例　①収支予算書　事業'!M62="","",'例　①収支予算書　事業'!M62)</f>
        <v/>
      </c>
      <c r="N62" s="1042"/>
      <c r="O62" s="1042"/>
      <c r="P62" s="1042"/>
      <c r="Q62" s="1040" t="str">
        <f>IF('例　①収支予算書　事業'!Q62="","",'例　①収支予算書　事業'!Q62)</f>
        <v/>
      </c>
      <c r="R62" s="1041"/>
      <c r="S62" s="1042" t="str">
        <f>IF('例　①収支予算書　事業'!S62="","",'例　①収支予算書　事業'!S62)</f>
        <v/>
      </c>
      <c r="T62" s="1042"/>
      <c r="U62" s="1042"/>
      <c r="V62" s="1042"/>
      <c r="W62" s="1040" t="str">
        <f>IF('例　①収支予算書　事業'!W62="","",'例　①収支予算書　事業'!W62)</f>
        <v/>
      </c>
      <c r="X62" s="1041"/>
      <c r="Y62" s="1034" t="str">
        <f>IF('例　①収支予算書　事業'!Y62="","",'例　①収支予算書　事業'!Y62)</f>
        <v/>
      </c>
      <c r="Z62" s="1034"/>
      <c r="AA62" s="1034"/>
      <c r="AB62" s="1034"/>
      <c r="AC62" s="1035" t="str">
        <f>IF('例　①収支予算書　事業'!AC62="","",'例　①収支予算書　事業'!AC62)</f>
        <v/>
      </c>
      <c r="AD62" s="1036"/>
      <c r="AF62" s="664" t="str">
        <f>IF('例　①収支予算書　事業（A4縦2頁印刷用）'!AF54="","",'例　①収支予算書　事業（A4縦2頁印刷用）'!AF54)</f>
        <v>大会3日目</v>
      </c>
      <c r="AG62" s="665"/>
      <c r="AH62" s="217">
        <f>IF('例　①収支予算書　事業'!AH62="","",'例　①収支予算書　事業'!AH62)</f>
        <v>8400</v>
      </c>
      <c r="AI62" s="355">
        <f>IF('例　①収支予算書　事業'!AI62="","",'例　①収支予算書　事業'!AI62)</f>
        <v>1</v>
      </c>
      <c r="AJ62" s="355">
        <f>IF('例　①収支予算書　事業'!AJ62="","",'例　①収支予算書　事業'!AJ62)</f>
        <v>3</v>
      </c>
      <c r="AK62" s="355">
        <f>IF('例　①収支予算書　事業'!AK62="","",'例　①収支予算書　事業'!AK62)</f>
        <v>2</v>
      </c>
      <c r="AL62" s="355">
        <f>IF('例　①収支予算書　事業'!AL62="","",'例　①収支予算書　事業'!AL62)</f>
        <v>1</v>
      </c>
      <c r="AM62" s="355">
        <f>IF('例　①収支予算書　事業'!AM62="","",'例　①収支予算書　事業'!AM62)</f>
        <v>1</v>
      </c>
      <c r="AN62" s="355" t="str">
        <f>IF('例　①収支予算書　事業'!AN62="","",'例　①収支予算書　事業'!AN62)</f>
        <v/>
      </c>
      <c r="AO62" s="355" t="str">
        <f>IF('例　①収支予算書　事業'!AO62="","",'例　①収支予算書　事業'!AO62)</f>
        <v/>
      </c>
      <c r="AP62" s="335" t="str">
        <f>IF('例　①収支予算書　事業'!AP62="","",'例　①収支予算書　事業'!AP62)</f>
        <v/>
      </c>
      <c r="AQ62" s="335" t="str">
        <f>IF('例　①収支予算書　事業'!AQ62="","",'例　①収支予算書　事業'!AQ62)</f>
        <v/>
      </c>
      <c r="AR62" s="335" t="str">
        <f>IF('例　①収支予算書　事業'!AR62="","",'例　①収支予算書　事業'!AR62)</f>
        <v/>
      </c>
      <c r="AS62" s="335" t="str">
        <f>IF('例　①収支予算書　事業'!AS62="","",'例　①収支予算書　事業'!AS62)</f>
        <v/>
      </c>
      <c r="AT62" s="335" t="str">
        <f>IF('例　①収支予算書　事業'!AT62="","",'例　①収支予算書　事業'!AT62)</f>
        <v/>
      </c>
      <c r="AU62" s="347" t="str">
        <f>IF('例　①収支予算書　事業'!AU62="","",'例　①収支予算書　事業'!AU62)</f>
        <v/>
      </c>
      <c r="AV62" s="219">
        <f>IF('例　①収支予算書　事業'!AV62="","",'例　①収支予算書　事業'!AV62)</f>
        <v>0</v>
      </c>
      <c r="AW62" s="389" t="str">
        <f>IF('例　①収支予算書　事業'!AW62="","",'例　①収支予算書　事業'!AW62)</f>
        <v/>
      </c>
      <c r="AX62" s="219">
        <f>IF('例　①収支予算書　事業'!AX62="","",'例　①収支予算書　事業'!AX62)</f>
        <v>0</v>
      </c>
      <c r="AY62" s="194" t="str">
        <f>IF('例　①収支予算書　事業'!AY62="","",'例　①収支予算書　事業'!AY62)</f>
        <v/>
      </c>
      <c r="AZ62" s="194" t="str">
        <f>IF('例　①収支予算書　事業'!AZ62="","",'例　①収支予算書　事業'!AZ62)</f>
        <v/>
      </c>
      <c r="BA62" s="194" t="str">
        <f>IF('例　①収支予算書　事業'!BA62="","",'例　①収支予算書　事業'!BA62)</f>
        <v/>
      </c>
      <c r="BB62" s="196" t="str">
        <f>IF('例　①収支予算書　事業'!BB62="","",'例　①収支予算書　事業'!BB62)</f>
        <v/>
      </c>
      <c r="BD62" s="419"/>
      <c r="BE62" s="78"/>
    </row>
    <row r="63" spans="1:70" s="77" customFormat="1" ht="17.7" customHeight="1" thickBot="1">
      <c r="A63" s="658" t="s">
        <v>250</v>
      </c>
      <c r="B63" s="659"/>
      <c r="C63" s="660"/>
      <c r="D63" s="580">
        <f>IF('例　①収支予算書　事業'!D63="","",'例　①収支予算書　事業'!D63)</f>
        <v>16500</v>
      </c>
      <c r="E63" s="581"/>
      <c r="F63" s="582"/>
      <c r="G63" s="1037" t="str">
        <f>IF('例　①収支予算書　事業'!G63="","",'例　①収支予算書　事業'!G63)</f>
        <v>レプリカカップ</v>
      </c>
      <c r="H63" s="1038"/>
      <c r="I63" s="1038"/>
      <c r="J63" s="1039"/>
      <c r="K63" s="1040">
        <f>IF('例　①収支予算書　事業'!K63="","",'例　①収支予算書　事業'!K63)</f>
        <v>16500</v>
      </c>
      <c r="L63" s="1041"/>
      <c r="M63" s="1042" t="str">
        <f>IF('例　①収支予算書　事業'!M63="","",'例　①収支予算書　事業'!M63)</f>
        <v/>
      </c>
      <c r="N63" s="1042"/>
      <c r="O63" s="1042"/>
      <c r="P63" s="1042"/>
      <c r="Q63" s="1040" t="str">
        <f>IF('例　①収支予算書　事業'!Q63="","",'例　①収支予算書　事業'!Q63)</f>
        <v/>
      </c>
      <c r="R63" s="1041"/>
      <c r="S63" s="1042" t="str">
        <f>IF('例　①収支予算書　事業'!S63="","",'例　①収支予算書　事業'!S63)</f>
        <v/>
      </c>
      <c r="T63" s="1042"/>
      <c r="U63" s="1042"/>
      <c r="V63" s="1042"/>
      <c r="W63" s="1040" t="str">
        <f>IF('例　①収支予算書　事業'!W63="","",'例　①収支予算書　事業'!W63)</f>
        <v/>
      </c>
      <c r="X63" s="1041"/>
      <c r="Y63" s="1034" t="str">
        <f>IF('例　①収支予算書　事業'!Y63="","",'例　①収支予算書　事業'!Y63)</f>
        <v/>
      </c>
      <c r="Z63" s="1034"/>
      <c r="AA63" s="1034"/>
      <c r="AB63" s="1034"/>
      <c r="AC63" s="1035" t="str">
        <f>IF('例　①収支予算書　事業'!AC63="","",'例　①収支予算書　事業'!AC63)</f>
        <v/>
      </c>
      <c r="AD63" s="1036"/>
      <c r="AF63" s="741" t="str">
        <f>IF('例　①収支予算書　事業（A4縦2頁印刷用）'!AF55="","",'例　①収支予算書　事業（A4縦2頁印刷用）'!AF55)</f>
        <v/>
      </c>
      <c r="AG63" s="742"/>
      <c r="AH63" s="220">
        <f>IF('例　①収支予算書　事業'!AH63="","",'例　①収支予算書　事業'!AH63)</f>
        <v>0</v>
      </c>
      <c r="AI63" s="351" t="str">
        <f>IF('例　①収支予算書　事業'!AI63="","",'例　①収支予算書　事業'!AI63)</f>
        <v/>
      </c>
      <c r="AJ63" s="351" t="str">
        <f>IF('例　①収支予算書　事業'!AJ63="","",'例　①収支予算書　事業'!AJ63)</f>
        <v/>
      </c>
      <c r="AK63" s="351" t="str">
        <f>IF('例　①収支予算書　事業'!AK63="","",'例　①収支予算書　事業'!AK63)</f>
        <v/>
      </c>
      <c r="AL63" s="351" t="str">
        <f>IF('例　①収支予算書　事業'!AL63="","",'例　①収支予算書　事業'!AL63)</f>
        <v/>
      </c>
      <c r="AM63" s="351" t="str">
        <f>IF('例　①収支予算書　事業'!AM63="","",'例　①収支予算書　事業'!AM63)</f>
        <v/>
      </c>
      <c r="AN63" s="351" t="str">
        <f>IF('例　①収支予算書　事業'!AN63="","",'例　①収支予算書　事業'!AN63)</f>
        <v/>
      </c>
      <c r="AO63" s="351" t="str">
        <f>IF('例　①収支予算書　事業'!AO63="","",'例　①収支予算書　事業'!AO63)</f>
        <v/>
      </c>
      <c r="AP63" s="338" t="str">
        <f>IF('例　①収支予算書　事業'!AP63="","",'例　①収支予算書　事業'!AP63)</f>
        <v/>
      </c>
      <c r="AQ63" s="338" t="str">
        <f>IF('例　①収支予算書　事業'!AQ63="","",'例　①収支予算書　事業'!AQ63)</f>
        <v/>
      </c>
      <c r="AR63" s="338" t="str">
        <f>IF('例　①収支予算書　事業'!AR63="","",'例　①収支予算書　事業'!AR63)</f>
        <v/>
      </c>
      <c r="AS63" s="338" t="str">
        <f>IF('例　①収支予算書　事業'!AS63="","",'例　①収支予算書　事業'!AS63)</f>
        <v/>
      </c>
      <c r="AT63" s="338" t="str">
        <f>IF('例　①収支予算書　事業'!AT63="","",'例　①収支予算書　事業'!AT63)</f>
        <v/>
      </c>
      <c r="AU63" s="348" t="str">
        <f>IF('例　①収支予算書　事業'!AU63="","",'例　①収支予算書　事業'!AU63)</f>
        <v/>
      </c>
      <c r="AV63" s="220">
        <f>IF('例　①収支予算書　事業'!AV63="","",'例　①収支予算書　事業'!AV63)</f>
        <v>0</v>
      </c>
      <c r="AW63" s="390" t="str">
        <f>IF('例　①収支予算書　事業'!AW63="","",'例　①収支予算書　事業'!AW63)</f>
        <v/>
      </c>
      <c r="AX63" s="220">
        <f>IF('例　①収支予算書　事業'!AX63="","",'例　①収支予算書　事業'!AX63)</f>
        <v>0</v>
      </c>
      <c r="AY63" s="197" t="str">
        <f>IF('例　①収支予算書　事業'!AY63="","",'例　①収支予算書　事業'!AY63)</f>
        <v/>
      </c>
      <c r="AZ63" s="197" t="str">
        <f>IF('例　①収支予算書　事業'!AZ63="","",'例　①収支予算書　事業'!AZ63)</f>
        <v/>
      </c>
      <c r="BA63" s="197" t="str">
        <f>IF('例　①収支予算書　事業'!BA63="","",'例　①収支予算書　事業'!BA63)</f>
        <v/>
      </c>
      <c r="BB63" s="198" t="str">
        <f>IF('例　①収支予算書　事業'!BB63="","",'例　①収支予算書　事業'!BB63)</f>
        <v/>
      </c>
      <c r="BD63" s="419"/>
    </row>
    <row r="64" spans="1:70" s="77" customFormat="1" ht="17.399999999999999" customHeight="1">
      <c r="A64" s="648" t="s">
        <v>251</v>
      </c>
      <c r="B64" s="649"/>
      <c r="C64" s="650"/>
      <c r="D64" s="583">
        <f>IF('例　①収支予算書　事業'!D64="","",'例　①収支予算書　事業'!D64)</f>
        <v>100200</v>
      </c>
      <c r="E64" s="584"/>
      <c r="F64" s="585"/>
      <c r="G64" s="1043" t="str">
        <f>IF('例　①収支予算書　事業'!G64="","",'例　①収支予算書　事業'!G64)</f>
        <v>大会1日目</v>
      </c>
      <c r="H64" s="1044"/>
      <c r="I64" s="1044"/>
      <c r="J64" s="1045"/>
      <c r="K64" s="1046">
        <f>IF('例　①収支予算書　事業'!K64="","",'例　①収支予算書　事業'!K64)</f>
        <v>38400</v>
      </c>
      <c r="L64" s="1047"/>
      <c r="M64" s="1048" t="str">
        <f>IF('例　①収支予算書　事業'!M64="","",'例　①収支予算書　事業'!M64)</f>
        <v>役員</v>
      </c>
      <c r="N64" s="1048"/>
      <c r="O64" s="1048"/>
      <c r="P64" s="1048"/>
      <c r="Q64" s="1046">
        <f>IF('例　①収支予算書　事業'!Q64="","",'例　①収支予算書　事業'!Q64)</f>
        <v>14400</v>
      </c>
      <c r="R64" s="1047"/>
      <c r="S64" s="1048" t="str">
        <f>IF('例　①収支予算書　事業'!S64="","",'例　①収支予算書　事業'!S64)</f>
        <v>審判員</v>
      </c>
      <c r="T64" s="1048"/>
      <c r="U64" s="1048"/>
      <c r="V64" s="1048"/>
      <c r="W64" s="1046">
        <f>IF('例　①収支予算書　事業'!W64="","",'例　①収支予算書　事業'!W64)</f>
        <v>24000</v>
      </c>
      <c r="X64" s="1047"/>
      <c r="Y64" s="1049" t="str">
        <f>IF('例　①収支予算書　事業'!Y64="","",'例　①収支予算書　事業'!Y64)</f>
        <v/>
      </c>
      <c r="Z64" s="1049"/>
      <c r="AA64" s="1049"/>
      <c r="AB64" s="1049"/>
      <c r="AC64" s="1050" t="str">
        <f>IF('例　①収支予算書　事業'!AC64="","",'例　①収支予算書　事業'!AC64)</f>
        <v/>
      </c>
      <c r="AD64" s="1051"/>
      <c r="AF64" s="95"/>
      <c r="AG64" s="177" t="s">
        <v>302</v>
      </c>
      <c r="AH64" s="214">
        <f>SUM(AH59:AH63)</f>
        <v>32800</v>
      </c>
      <c r="AI64" s="109"/>
      <c r="AJ64" s="182"/>
      <c r="AK64" s="109"/>
      <c r="AL64" s="109"/>
      <c r="AM64" s="109"/>
      <c r="AN64" s="109"/>
      <c r="AO64" s="109"/>
      <c r="AP64" s="109"/>
      <c r="AR64" s="109"/>
      <c r="AU64" s="177" t="s">
        <v>302</v>
      </c>
      <c r="AV64" s="214">
        <f>SUM(AV59:AV63)</f>
        <v>50000</v>
      </c>
      <c r="AW64" s="177" t="s">
        <v>302</v>
      </c>
      <c r="AX64" s="214">
        <f>SUM(AX59:AX63)</f>
        <v>0</v>
      </c>
      <c r="AY64" s="182"/>
      <c r="BA64" s="109"/>
      <c r="BB64" s="391"/>
      <c r="BC64" s="108"/>
      <c r="BD64" s="108"/>
    </row>
    <row r="65" spans="1:98" s="77" customFormat="1" ht="17.399999999999999" customHeight="1">
      <c r="A65" s="92"/>
      <c r="B65" s="93"/>
      <c r="C65" s="94"/>
      <c r="D65" s="150"/>
      <c r="E65" s="238"/>
      <c r="F65" s="238"/>
      <c r="G65" s="561" t="str">
        <f>IF('例　①収支予算書　事業'!G65="","",'例　①収支予算書　事業'!G65)</f>
        <v>大会2日目</v>
      </c>
      <c r="H65" s="562"/>
      <c r="I65" s="562"/>
      <c r="J65" s="563"/>
      <c r="K65" s="443">
        <f>IF('例　①収支予算書　事業'!K65="","",'例　①収支予算書　事業'!K65)</f>
        <v>40800</v>
      </c>
      <c r="L65" s="471"/>
      <c r="M65" s="1052" t="str">
        <f>IF('例　①収支予算書　事業'!M65="","",'例　①収支予算書　事業'!M65)</f>
        <v>役員</v>
      </c>
      <c r="N65" s="1052"/>
      <c r="O65" s="1052"/>
      <c r="P65" s="1052"/>
      <c r="Q65" s="443">
        <f>IF('例　①収支予算書　事業'!Q65="","",'例　①収支予算書　事業'!Q65)</f>
        <v>12800</v>
      </c>
      <c r="R65" s="471"/>
      <c r="S65" s="1052" t="str">
        <f>IF('例　①収支予算書　事業'!S65="","",'例　①収支予算書　事業'!S65)</f>
        <v>審判員</v>
      </c>
      <c r="T65" s="1052"/>
      <c r="U65" s="1052"/>
      <c r="V65" s="1052"/>
      <c r="W65" s="443">
        <f>IF('例　①収支予算書　事業'!W65="","",'例　①収支予算書　事業'!W65)</f>
        <v>28000</v>
      </c>
      <c r="X65" s="471"/>
      <c r="Y65" s="1053" t="str">
        <f>IF('例　①収支予算書　事業'!Y65="","",'例　①収支予算書　事業'!Y65)</f>
        <v/>
      </c>
      <c r="Z65" s="1053"/>
      <c r="AA65" s="1053"/>
      <c r="AB65" s="1053"/>
      <c r="AC65" s="1054" t="str">
        <f>IF('例　①収支予算書　事業'!AC65="","",'例　①収支予算書　事業'!AC65)</f>
        <v/>
      </c>
      <c r="AD65" s="1055"/>
      <c r="AF65" s="657" t="s">
        <v>345</v>
      </c>
      <c r="AG65" s="657"/>
      <c r="AH65" s="326">
        <f>AH56+AL56+AW56+AH64+AV64+AX64</f>
        <v>351900</v>
      </c>
      <c r="AJ65" s="313"/>
      <c r="AQ65" s="78"/>
      <c r="AR65" s="78"/>
      <c r="AS65" s="78"/>
      <c r="AT65" s="78"/>
      <c r="AU65" s="387"/>
      <c r="AV65" s="78"/>
      <c r="AW65" s="78"/>
      <c r="AX65" s="78"/>
      <c r="AY65" s="78"/>
      <c r="AZ65" s="78"/>
      <c r="BA65" s="78"/>
      <c r="BB65" s="387"/>
      <c r="BC65" s="78"/>
      <c r="BD65" s="78"/>
    </row>
    <row r="66" spans="1:98" ht="17.399999999999999" customHeight="1" thickBot="1">
      <c r="A66" s="92"/>
      <c r="B66" s="93"/>
      <c r="C66" s="94"/>
      <c r="D66" s="150"/>
      <c r="E66" s="238"/>
      <c r="F66" s="238"/>
      <c r="G66" s="561" t="str">
        <f>IF('例　①収支予算書　事業'!G66="","",'例　①収支予算書　事業'!G66)</f>
        <v>大会3日目</v>
      </c>
      <c r="H66" s="562"/>
      <c r="I66" s="562"/>
      <c r="J66" s="563"/>
      <c r="K66" s="443">
        <f>IF('例　①収支予算書　事業'!K66="","",'例　①収支予算書　事業'!K66)</f>
        <v>21000</v>
      </c>
      <c r="L66" s="471"/>
      <c r="M66" s="1052" t="str">
        <f>IF('例　①収支予算書　事業'!M66="","",'例　①収支予算書　事業'!M66)</f>
        <v>役員</v>
      </c>
      <c r="N66" s="1052"/>
      <c r="O66" s="1052"/>
      <c r="P66" s="1052"/>
      <c r="Q66" s="443">
        <f>IF('例　①収支予算書　事業'!Q66="","",'例　①収支予算書　事業'!Q66)</f>
        <v>12000</v>
      </c>
      <c r="R66" s="471"/>
      <c r="S66" s="1052" t="str">
        <f>IF('例　①収支予算書　事業'!S66="","",'例　①収支予算書　事業'!S66)</f>
        <v>審判員</v>
      </c>
      <c r="T66" s="1052"/>
      <c r="U66" s="1052"/>
      <c r="V66" s="1052"/>
      <c r="W66" s="443">
        <f>IF('例　①収支予算書　事業'!W66="","",'例　①収支予算書　事業'!W66)</f>
        <v>9000</v>
      </c>
      <c r="X66" s="471"/>
      <c r="Y66" s="1053" t="str">
        <f>IF('例　①収支予算書　事業'!Y66="","",'例　①収支予算書　事業'!Y66)</f>
        <v/>
      </c>
      <c r="Z66" s="1053"/>
      <c r="AA66" s="1053"/>
      <c r="AB66" s="1053"/>
      <c r="AC66" s="1054" t="str">
        <f>IF('例　①収支予算書　事業'!AC66="","",'例　①収支予算書　事業'!AC66)</f>
        <v/>
      </c>
      <c r="AD66" s="1055"/>
      <c r="AE66" s="90"/>
      <c r="AF66" s="77"/>
      <c r="AG66" s="77"/>
      <c r="AH66" s="79"/>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row>
    <row r="67" spans="1:98" ht="17.399999999999999" customHeight="1" thickBot="1">
      <c r="A67" s="96"/>
      <c r="B67" s="98"/>
      <c r="C67" s="97"/>
      <c r="D67" s="151"/>
      <c r="E67" s="239"/>
      <c r="F67" s="239"/>
      <c r="G67" s="1043" t="str">
        <f>IF('例　①収支予算書　事業'!G67="","",'例　①収支予算書　事業'!G67)</f>
        <v/>
      </c>
      <c r="H67" s="1044"/>
      <c r="I67" s="1044"/>
      <c r="J67" s="1045"/>
      <c r="K67" s="1046">
        <f>IF('例　①収支予算書　事業'!K67="","",'例　①収支予算書　事業'!K67)</f>
        <v>0</v>
      </c>
      <c r="L67" s="1047"/>
      <c r="M67" s="1048" t="str">
        <f>IF('例　①収支予算書　事業'!M67="","",'例　①収支予算書　事業'!M67)</f>
        <v/>
      </c>
      <c r="N67" s="1048"/>
      <c r="O67" s="1048"/>
      <c r="P67" s="1048"/>
      <c r="Q67" s="1046">
        <f>IF('例　①収支予算書　事業'!Q67="","",'例　①収支予算書　事業'!Q67)</f>
        <v>0</v>
      </c>
      <c r="R67" s="1047"/>
      <c r="S67" s="1048" t="str">
        <f>IF('例　①収支予算書　事業'!S67="","",'例　①収支予算書　事業'!S67)</f>
        <v/>
      </c>
      <c r="T67" s="1048"/>
      <c r="U67" s="1048"/>
      <c r="V67" s="1048"/>
      <c r="W67" s="1046">
        <f>IF('例　①収支予算書　事業'!W67="","",'例　①収支予算書　事業'!W67)</f>
        <v>0</v>
      </c>
      <c r="X67" s="1047"/>
      <c r="Y67" s="1049" t="str">
        <f>IF('例　①収支予算書　事業'!Y67="","",'例　①収支予算書　事業'!Y67)</f>
        <v/>
      </c>
      <c r="Z67" s="1049"/>
      <c r="AA67" s="1049"/>
      <c r="AB67" s="1049"/>
      <c r="AC67" s="1050" t="str">
        <f>IF('例　①収支予算書　事業'!AC67="","",'例　①収支予算書　事業'!AC67)</f>
        <v/>
      </c>
      <c r="AD67" s="1051"/>
      <c r="AE67" s="78"/>
      <c r="AF67" s="77" t="s">
        <v>319</v>
      </c>
      <c r="AG67" s="78"/>
      <c r="AH67" s="694" t="s">
        <v>620</v>
      </c>
      <c r="AI67" s="695"/>
      <c r="AJ67" s="695"/>
      <c r="AK67" s="695"/>
      <c r="AL67" s="696"/>
      <c r="AM67" s="694" t="s">
        <v>621</v>
      </c>
      <c r="AN67" s="695"/>
      <c r="AO67" s="696"/>
      <c r="AP67" s="77"/>
      <c r="AQ67" s="77"/>
      <c r="AR67" s="77"/>
      <c r="AS67" s="77"/>
      <c r="AT67" s="77"/>
      <c r="AU67" s="77"/>
      <c r="AV67" s="77"/>
      <c r="AW67" s="77"/>
      <c r="AX67" s="77"/>
      <c r="AY67" s="77"/>
      <c r="AZ67" s="77"/>
      <c r="BA67" s="77"/>
      <c r="BB67" s="77"/>
      <c r="BC67" s="77"/>
      <c r="BD67" s="77"/>
      <c r="BE67" s="77"/>
      <c r="BF67" s="77"/>
      <c r="BG67" s="77"/>
      <c r="BH67" s="77"/>
      <c r="BI67" s="77"/>
      <c r="BJ67" s="77"/>
      <c r="BK67" s="77"/>
    </row>
    <row r="68" spans="1:98" s="53" customFormat="1" ht="17.399999999999999" customHeight="1" thickBot="1">
      <c r="A68" s="645" t="s">
        <v>252</v>
      </c>
      <c r="B68" s="646"/>
      <c r="C68" s="647"/>
      <c r="D68" s="580">
        <f>IF('例　①収支予算書　事業'!D68="","",'例　①収支予算書　事業'!D68)</f>
        <v>5000</v>
      </c>
      <c r="E68" s="581"/>
      <c r="F68" s="582"/>
      <c r="G68" s="1037" t="str">
        <f>IF('例　①収支予算書　事業'!G68="","",'例　①収支予算書　事業'!G68)</f>
        <v>茶菓代</v>
      </c>
      <c r="H68" s="1038"/>
      <c r="I68" s="1038"/>
      <c r="J68" s="1039"/>
      <c r="K68" s="1040">
        <f>IF('例　①収支予算書　事業'!K68="","",'例　①収支予算書　事業'!K68)</f>
        <v>5000</v>
      </c>
      <c r="L68" s="1041"/>
      <c r="M68" s="1042" t="str">
        <f>IF('例　①収支予算書　事業'!M68="","",'例　①収支予算書　事業'!M68)</f>
        <v/>
      </c>
      <c r="N68" s="1042"/>
      <c r="O68" s="1042"/>
      <c r="P68" s="1042"/>
      <c r="Q68" s="1040" t="str">
        <f>IF('例　①収支予算書　事業'!Q68="","",'例　①収支予算書　事業'!Q68)</f>
        <v/>
      </c>
      <c r="R68" s="1041"/>
      <c r="S68" s="1042" t="str">
        <f>IF('例　①収支予算書　事業'!S68="","",'例　①収支予算書　事業'!S68)</f>
        <v/>
      </c>
      <c r="T68" s="1042"/>
      <c r="U68" s="1042"/>
      <c r="V68" s="1042"/>
      <c r="W68" s="1040" t="str">
        <f>IF('例　①収支予算書　事業'!W68="","",'例　①収支予算書　事業'!W68)</f>
        <v/>
      </c>
      <c r="X68" s="1041"/>
      <c r="Y68" s="1034" t="str">
        <f>IF('例　①収支予算書　事業'!Y68="","",'例　①収支予算書　事業'!Y68)</f>
        <v/>
      </c>
      <c r="Z68" s="1034"/>
      <c r="AA68" s="1034"/>
      <c r="AB68" s="1034"/>
      <c r="AC68" s="1035" t="str">
        <f>IF('例　①収支予算書　事業'!AC68="","",'例　①収支予算書　事業'!AC68)</f>
        <v/>
      </c>
      <c r="AD68" s="1036"/>
      <c r="AE68" s="5"/>
      <c r="AF68" s="621" t="s">
        <v>326</v>
      </c>
      <c r="AG68" s="622"/>
      <c r="AH68" s="305" t="s">
        <v>302</v>
      </c>
      <c r="AI68" s="299" t="s">
        <v>321</v>
      </c>
      <c r="AJ68" s="298" t="s">
        <v>320</v>
      </c>
      <c r="AK68" s="299" t="s">
        <v>312</v>
      </c>
      <c r="AL68" s="306" t="s">
        <v>322</v>
      </c>
      <c r="AM68" s="294" t="s">
        <v>302</v>
      </c>
      <c r="AN68" s="298" t="s">
        <v>321</v>
      </c>
      <c r="AO68" s="306" t="s">
        <v>308</v>
      </c>
      <c r="AP68" s="206"/>
      <c r="AQ68" s="77"/>
      <c r="AR68" s="77"/>
      <c r="AS68" s="77"/>
      <c r="AT68" s="77"/>
      <c r="AU68" s="77"/>
      <c r="AV68" s="77"/>
      <c r="AW68" s="77"/>
      <c r="AX68" s="77"/>
      <c r="AY68" s="77"/>
      <c r="AZ68" s="77"/>
      <c r="BA68" s="77"/>
      <c r="BB68" s="77"/>
      <c r="BC68" s="77"/>
      <c r="BD68" s="77"/>
      <c r="BE68" s="77"/>
      <c r="BF68" s="77"/>
      <c r="BG68" s="77"/>
      <c r="BH68" s="77"/>
      <c r="BI68" s="77"/>
      <c r="BJ68" s="77"/>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661" t="s">
        <v>0</v>
      </c>
      <c r="B69" s="662"/>
      <c r="C69" s="663"/>
      <c r="D69" s="580">
        <f>IF('例　①収支予算書　事業'!D69="","",'例　①収支予算書　事業'!D69)</f>
        <v>1584920</v>
      </c>
      <c r="E69" s="581"/>
      <c r="F69" s="582"/>
      <c r="G69" s="327"/>
      <c r="H69" s="100"/>
      <c r="I69" s="100"/>
      <c r="J69" s="100"/>
      <c r="K69" s="100"/>
      <c r="L69" s="100"/>
      <c r="M69" s="100"/>
      <c r="N69" s="100"/>
      <c r="O69" s="100"/>
      <c r="P69" s="100"/>
      <c r="Q69" s="100"/>
      <c r="R69" s="100"/>
      <c r="S69" s="100"/>
      <c r="T69" s="100"/>
      <c r="U69" s="100"/>
      <c r="V69" s="100"/>
      <c r="W69" s="100"/>
      <c r="X69" s="100"/>
      <c r="Y69" s="101"/>
      <c r="Z69" s="86"/>
      <c r="AA69" s="86"/>
      <c r="AB69" s="86"/>
      <c r="AC69" s="86"/>
      <c r="AD69" s="86"/>
      <c r="AE69" s="5"/>
      <c r="AF69" s="692" t="str">
        <f>IF('例　①収支予算書　事業（A4縦2頁印刷用）'!AF52="","",'例　①収支予算書　事業（A4縦2頁印刷用）'!AF52)</f>
        <v>大会1日目</v>
      </c>
      <c r="AG69" s="693"/>
      <c r="AH69" s="331">
        <f>IF('例　①収支予算書　事業'!AH69="","",'例　①収支予算書　事業'!AH69)</f>
        <v>14400</v>
      </c>
      <c r="AI69" s="345">
        <f>IF('例　①収支予算書　事業'!AI69="","",'例　①収支予算書　事業'!AI69)</f>
        <v>800</v>
      </c>
      <c r="AJ69" s="345">
        <f>IF('例　①収支予算書　事業'!AJ69="","",'例　①収支予算書　事業'!AJ69)</f>
        <v>16</v>
      </c>
      <c r="AK69" s="345">
        <f>IF('例　①収支予算書　事業'!AK69="","",'例　①収支予算書　事業'!AK69)</f>
        <v>1</v>
      </c>
      <c r="AL69" s="345">
        <f>IF('例　①収支予算書　事業'!AL69="","",'例　①収支予算書　事業'!AL69)</f>
        <v>1</v>
      </c>
      <c r="AM69" s="328">
        <f>IF('例　①収支予算書　事業'!AM69="","",'例　①収支予算書　事業'!AM69)</f>
        <v>24000</v>
      </c>
      <c r="AN69" s="350">
        <f>IF('例　①収支予算書　事業'!AN69="","",'例　①収支予算書　事業'!AN69)</f>
        <v>500</v>
      </c>
      <c r="AO69" s="354">
        <f>IF('例　①収支予算書　事業'!AO69="","",'例　①収支予算書　事業'!AO69)</f>
        <v>48</v>
      </c>
      <c r="AP69" s="77"/>
      <c r="AQ69" s="77"/>
      <c r="AR69" s="77"/>
      <c r="AS69" s="77"/>
      <c r="AT69" s="77"/>
      <c r="AU69" s="77"/>
      <c r="AV69" s="77"/>
      <c r="AW69" s="77"/>
      <c r="AX69" s="77"/>
      <c r="AY69" s="77"/>
      <c r="AZ69" s="77"/>
      <c r="BA69" s="77"/>
      <c r="BB69" s="77"/>
      <c r="BC69" s="77"/>
      <c r="BD69" s="77"/>
      <c r="BE69" s="77"/>
      <c r="BF69" s="77"/>
      <c r="BG69" s="77"/>
      <c r="BH69" s="77"/>
      <c r="BK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row>
    <row r="70" spans="1:98" ht="17.399999999999999" customHeight="1" thickBot="1">
      <c r="A70" s="77"/>
      <c r="B70" s="87"/>
      <c r="C70" s="87"/>
      <c r="D70" s="85"/>
      <c r="E70" s="85"/>
      <c r="F70" s="85"/>
      <c r="G70" s="85"/>
      <c r="H70" s="85"/>
      <c r="I70" s="85"/>
      <c r="J70" s="88"/>
      <c r="K70" s="88"/>
      <c r="L70" s="88"/>
      <c r="M70" s="88"/>
      <c r="N70" s="88"/>
      <c r="O70" s="88"/>
      <c r="P70" s="88"/>
      <c r="Q70" s="88"/>
      <c r="R70" s="88"/>
      <c r="S70" s="88"/>
      <c r="T70" s="88"/>
      <c r="U70" s="88"/>
      <c r="V70" s="88"/>
      <c r="W70" s="88"/>
      <c r="X70" s="88"/>
      <c r="Y70" s="89"/>
      <c r="Z70" s="89"/>
      <c r="AA70" s="89"/>
      <c r="AB70" s="89"/>
      <c r="AC70" s="89"/>
      <c r="AD70" s="89"/>
      <c r="AE70" s="53"/>
      <c r="AF70" s="692" t="str">
        <f>IF('例　①収支予算書　事業（A4縦2頁印刷用）'!AF53="","",'例　①収支予算書　事業（A4縦2頁印刷用）'!AF53)</f>
        <v>大会2日目</v>
      </c>
      <c r="AG70" s="693"/>
      <c r="AH70" s="228">
        <f>IF('例　①収支予算書　事業'!AH70="","",'例　①収支予算書　事業'!AH70)</f>
        <v>12800</v>
      </c>
      <c r="AI70" s="335">
        <f>IF('例　①収支予算書　事業'!AI70="","",'例　①収支予算書　事業'!AI70)</f>
        <v>800</v>
      </c>
      <c r="AJ70" s="335">
        <f>IF('例　①収支予算書　事業'!AJ70="","",'例　①収支予算書　事業'!AJ70)</f>
        <v>14</v>
      </c>
      <c r="AK70" s="335">
        <f>IF('例　①収支予算書　事業'!AK70="","",'例　①収支予算書　事業'!AK70)</f>
        <v>1</v>
      </c>
      <c r="AL70" s="335">
        <f>IF('例　①収支予算書　事業'!AL70="","",'例　①収支予算書　事業'!AL70)</f>
        <v>1</v>
      </c>
      <c r="AM70" s="217">
        <f>IF('例　①収支予算書　事業'!AM70="","",'例　①収支予算書　事業'!AM70)</f>
        <v>28000</v>
      </c>
      <c r="AN70" s="355">
        <f>IF('例　①収支予算書　事業'!AN70="","",'例　①収支予算書　事業'!AN70)</f>
        <v>500</v>
      </c>
      <c r="AO70" s="358">
        <f>IF('例　①収支予算書　事業'!AO70="","",'例　①収支予算書　事業'!AO70)</f>
        <v>56</v>
      </c>
      <c r="AP70" s="77"/>
      <c r="AQ70" s="77"/>
      <c r="AR70" s="77"/>
      <c r="AS70" s="1154" t="str">
        <f>V6</f>
        <v>総務委員会</v>
      </c>
      <c r="AT70" s="1154"/>
      <c r="AU70" s="1154"/>
      <c r="AV70" s="1154"/>
      <c r="AW70" s="1154"/>
      <c r="AX70" s="1154"/>
      <c r="AY70" s="1154"/>
      <c r="AZ70" s="1154"/>
      <c r="BA70" s="1154"/>
      <c r="BB70" s="1154"/>
      <c r="BC70" s="1154"/>
      <c r="BD70" s="77"/>
      <c r="BE70" s="77"/>
      <c r="BF70" s="77"/>
      <c r="BG70" s="77"/>
      <c r="BH70" s="77"/>
      <c r="BI70" s="53"/>
      <c r="BJ70" s="53"/>
    </row>
    <row r="71" spans="1:98" ht="17.399999999999999" customHeight="1" thickBot="1">
      <c r="A71" s="661" t="s">
        <v>268</v>
      </c>
      <c r="B71" s="662"/>
      <c r="C71" s="663"/>
      <c r="D71" s="571">
        <f>IF('例　①収支予算書　事業'!D71="","",'例　①収支予算書　事業'!D71)</f>
        <v>145080</v>
      </c>
      <c r="E71" s="572"/>
      <c r="F71" s="573"/>
      <c r="G71" s="91"/>
      <c r="H71" s="240"/>
      <c r="I71" s="240"/>
      <c r="J71" s="89"/>
      <c r="K71" s="89"/>
      <c r="L71" s="89"/>
      <c r="M71" s="89"/>
      <c r="N71" s="89"/>
      <c r="O71" s="89"/>
      <c r="P71" s="89"/>
      <c r="Q71" s="89"/>
      <c r="R71" s="89"/>
      <c r="S71" s="89"/>
      <c r="T71" s="89"/>
      <c r="U71" s="89"/>
      <c r="V71" s="89"/>
      <c r="W71" s="89"/>
      <c r="X71" s="89"/>
      <c r="Y71" s="89"/>
      <c r="Z71" s="89"/>
      <c r="AA71" s="89"/>
      <c r="AB71" s="89"/>
      <c r="AC71" s="89"/>
      <c r="AD71" s="89"/>
      <c r="AF71" s="692" t="str">
        <f>IF('例　①収支予算書　事業（A4縦2頁印刷用）'!AF54="","",'例　①収支予算書　事業（A4縦2頁印刷用）'!AF54)</f>
        <v>大会3日目</v>
      </c>
      <c r="AG71" s="693"/>
      <c r="AH71" s="228">
        <f>IF('例　①収支予算書　事業'!AH71="","",'例　①収支予算書　事業'!AH71)</f>
        <v>12000</v>
      </c>
      <c r="AI71" s="335">
        <f>IF('例　①収支予算書　事業'!AI71="","",'例　①収支予算書　事業'!AI71)</f>
        <v>800</v>
      </c>
      <c r="AJ71" s="335">
        <f>IF('例　①収支予算書　事業'!AJ71="","",'例　①収支予算書　事業'!AJ71)</f>
        <v>13</v>
      </c>
      <c r="AK71" s="335">
        <f>IF('例　①収支予算書　事業'!AK71="","",'例　①収支予算書　事業'!AK71)</f>
        <v>1</v>
      </c>
      <c r="AL71" s="335">
        <f>IF('例　①収支予算書　事業'!AL71="","",'例　①収支予算書　事業'!AL71)</f>
        <v>1</v>
      </c>
      <c r="AM71" s="217">
        <f>IF('例　①収支予算書　事業'!AM71="","",'例　①収支予算書　事業'!AM71)</f>
        <v>9000</v>
      </c>
      <c r="AN71" s="355">
        <f>IF('例　①収支予算書　事業'!AN71="","",'例　①収支予算書　事業'!AN71)</f>
        <v>500</v>
      </c>
      <c r="AO71" s="358">
        <f>IF('例　①収支予算書　事業'!AO71="","",'例　①収支予算書　事業'!AO71)</f>
        <v>18</v>
      </c>
      <c r="AP71" s="77"/>
      <c r="AQ71" s="77"/>
      <c r="AR71" s="77"/>
      <c r="AS71" s="1154" t="str">
        <f>D11</f>
        <v>【社会人】</v>
      </c>
      <c r="AT71" s="1154"/>
      <c r="AU71" s="1155" t="str">
        <f>J11</f>
        <v>第○○回　道民大会　男子B・Cクラス</v>
      </c>
      <c r="AV71" s="1155"/>
      <c r="AW71" s="1155"/>
      <c r="AX71" s="1155"/>
      <c r="AY71" s="1155"/>
      <c r="AZ71" s="1155"/>
      <c r="BA71" s="1155"/>
      <c r="BB71" s="1155"/>
      <c r="BC71" s="1155"/>
      <c r="BD71" s="77"/>
      <c r="BE71" s="77"/>
      <c r="BF71" s="77"/>
      <c r="BG71" s="77"/>
      <c r="BH71" s="77"/>
    </row>
    <row r="72" spans="1:98" ht="17.399999999999999" customHeight="1" thickBot="1">
      <c r="AF72" s="741" t="str">
        <f>IF('例　①収支予算書　事業（A4縦2頁印刷用）'!AF55="","",'例　①収支予算書　事業（A4縦2頁印刷用）'!AF55)</f>
        <v/>
      </c>
      <c r="AG72" s="742"/>
      <c r="AH72" s="332">
        <f>IF('例　①収支予算書　事業'!AH72="","",'例　①収支予算書　事業'!AH72)</f>
        <v>0</v>
      </c>
      <c r="AI72" s="357" t="str">
        <f>IF('例　①収支予算書　事業'!AI72="","",'例　①収支予算書　事業'!AI72)</f>
        <v/>
      </c>
      <c r="AJ72" s="357" t="str">
        <f>IF('例　①収支予算書　事業'!AJ72="","",'例　①収支予算書　事業'!AJ72)</f>
        <v/>
      </c>
      <c r="AK72" s="357" t="str">
        <f>IF('例　①収支予算書　事業'!AK72="","",'例　①収支予算書　事業'!AK72)</f>
        <v/>
      </c>
      <c r="AL72" s="357" t="str">
        <f>IF('例　①収支予算書　事業'!AL72="","",'例　①収支予算書　事業'!AL72)</f>
        <v/>
      </c>
      <c r="AM72" s="330">
        <f>IF('例　①収支予算書　事業'!AM72="","",'例　①収支予算書　事業'!AM72)</f>
        <v>0</v>
      </c>
      <c r="AN72" s="356" t="str">
        <f>IF('例　①収支予算書　事業'!AN72="","",'例　①収支予算書　事業'!AN72)</f>
        <v/>
      </c>
      <c r="AO72" s="359" t="str">
        <f>IF('例　①収支予算書　事業'!AO72="","",'例　①収支予算書　事業'!AO72)</f>
        <v/>
      </c>
      <c r="AP72" s="77"/>
      <c r="AQ72" s="77"/>
      <c r="AR72" s="77"/>
      <c r="AS72" s="1154"/>
      <c r="AT72" s="1154"/>
      <c r="AU72" s="1155"/>
      <c r="AV72" s="1155"/>
      <c r="AW72" s="1155"/>
      <c r="AX72" s="1155"/>
      <c r="AY72" s="1155"/>
      <c r="AZ72" s="1155"/>
      <c r="BA72" s="1155"/>
      <c r="BB72" s="1155"/>
      <c r="BC72" s="1155"/>
      <c r="BD72" s="77"/>
      <c r="BE72" s="77"/>
    </row>
    <row r="73" spans="1:98" ht="17.399999999999999" customHeight="1">
      <c r="AF73" s="181"/>
      <c r="AG73" s="177" t="s">
        <v>302</v>
      </c>
      <c r="AH73" s="325">
        <f>SUM(AH69:AH72)</f>
        <v>39200</v>
      </c>
      <c r="AI73" s="312" t="s">
        <v>429</v>
      </c>
      <c r="AJ73" s="181"/>
      <c r="AK73" s="181"/>
      <c r="AL73" s="177" t="s">
        <v>302</v>
      </c>
      <c r="AM73" s="325">
        <f>SUM(AM69:AM72)</f>
        <v>61000</v>
      </c>
      <c r="AN73" s="312" t="s">
        <v>429</v>
      </c>
      <c r="AO73" s="312" t="s">
        <v>429</v>
      </c>
      <c r="AP73" s="77"/>
      <c r="AQ73" s="77"/>
      <c r="AR73" s="77"/>
      <c r="AS73" s="77"/>
      <c r="AT73" s="77"/>
      <c r="AU73" s="77"/>
      <c r="AV73" s="77"/>
      <c r="AW73" s="77"/>
      <c r="AX73" s="77"/>
      <c r="AY73" s="77"/>
      <c r="AZ73" s="77"/>
      <c r="BA73" s="77"/>
      <c r="BB73" s="77"/>
      <c r="BC73" s="77"/>
      <c r="BD73" s="77"/>
      <c r="BE73" s="77"/>
      <c r="BF73" s="53"/>
      <c r="BG73" s="53"/>
      <c r="BH73" s="53"/>
    </row>
    <row r="74" spans="1:98" ht="17.399999999999999" customHeight="1">
      <c r="AF74" s="657" t="s">
        <v>346</v>
      </c>
      <c r="AG74" s="657"/>
      <c r="AH74" s="326">
        <f>AH73+AM73</f>
        <v>100200</v>
      </c>
      <c r="AI74" s="314" t="s">
        <v>433</v>
      </c>
      <c r="AJ74" s="207"/>
      <c r="AK74" s="313" t="s">
        <v>431</v>
      </c>
      <c r="AL74" s="207"/>
      <c r="AM74" s="207"/>
      <c r="AN74" s="315" t="s">
        <v>430</v>
      </c>
      <c r="AO74" s="314" t="s">
        <v>432</v>
      </c>
      <c r="AP74" s="77"/>
      <c r="AQ74" s="77"/>
      <c r="AR74" s="77"/>
      <c r="AS74" s="77"/>
      <c r="AT74" s="77"/>
      <c r="AU74" s="77"/>
      <c r="AV74" s="77"/>
      <c r="AW74" s="77"/>
      <c r="AX74" s="77"/>
      <c r="AY74" s="77"/>
      <c r="AZ74" s="77"/>
      <c r="BA74" s="77"/>
      <c r="BB74" s="77"/>
      <c r="BC74" s="77"/>
      <c r="BD74" s="77"/>
      <c r="BE74" s="77"/>
    </row>
    <row r="75" spans="1:98">
      <c r="AF75" s="77"/>
      <c r="AG75" s="77"/>
      <c r="AH75" s="79"/>
      <c r="AI75" s="77"/>
      <c r="AJ75" s="77"/>
      <c r="AK75" s="77"/>
      <c r="AL75" s="77"/>
      <c r="AM75" s="77"/>
      <c r="AN75" s="77"/>
      <c r="AO75" s="77"/>
      <c r="AP75" s="77"/>
      <c r="AQ75" s="77"/>
      <c r="AR75" s="77"/>
      <c r="AS75" s="77"/>
      <c r="AT75" s="77"/>
      <c r="AU75" s="77"/>
      <c r="AV75" s="77"/>
      <c r="AW75" s="77"/>
      <c r="AX75" s="77"/>
      <c r="AY75" s="77"/>
      <c r="AZ75" s="77"/>
      <c r="BA75" s="77"/>
      <c r="BB75" s="77"/>
      <c r="BC75" s="77"/>
      <c r="BD75" s="77"/>
    </row>
    <row r="76" spans="1:98">
      <c r="AF76" s="206"/>
      <c r="AG76" s="77"/>
      <c r="AH76" s="79"/>
      <c r="AI76" s="77"/>
      <c r="AJ76" s="77"/>
      <c r="AK76" s="77"/>
      <c r="AL76" s="77"/>
      <c r="AM76" s="77"/>
      <c r="AN76" s="77"/>
      <c r="AO76" s="77"/>
      <c r="AP76" s="77"/>
      <c r="AQ76" s="77"/>
      <c r="AR76" s="77"/>
      <c r="AS76" s="77"/>
      <c r="AT76" s="77"/>
      <c r="AU76" s="77"/>
      <c r="AV76" s="77"/>
      <c r="AW76" s="77"/>
      <c r="AX76" s="77"/>
      <c r="AY76" s="77"/>
      <c r="AZ76" s="77"/>
      <c r="BA76" s="77"/>
      <c r="BB76" s="77"/>
      <c r="BC76" s="77"/>
      <c r="BD76" s="77"/>
      <c r="BE76" s="53"/>
    </row>
    <row r="77" spans="1:98">
      <c r="AF77" s="77"/>
      <c r="AG77" s="206"/>
      <c r="AH77" s="79"/>
      <c r="AI77" s="77"/>
      <c r="AJ77" s="77"/>
      <c r="AK77" s="77"/>
      <c r="AL77" s="77"/>
      <c r="AM77" s="77"/>
      <c r="AN77" s="77"/>
      <c r="AO77" s="77"/>
      <c r="AP77" s="77"/>
      <c r="AQ77" s="77"/>
      <c r="AR77" s="77"/>
      <c r="AS77" s="77"/>
      <c r="AT77" s="77"/>
      <c r="AU77" s="77"/>
      <c r="AV77" s="206"/>
      <c r="AW77" s="206"/>
      <c r="AX77" s="206"/>
      <c r="AY77" s="206"/>
      <c r="AZ77" s="206"/>
      <c r="BA77" s="206"/>
      <c r="BB77" s="206"/>
      <c r="BC77" s="206"/>
      <c r="BD77" s="206"/>
    </row>
    <row r="78" spans="1:98">
      <c r="AT78" s="53"/>
      <c r="AU78" s="53"/>
    </row>
  </sheetData>
  <sheetProtection algorithmName="SHA-512" hashValue="xsJwZLYKZ48NExzZIavYOGerF7NpbIQyq2YKynszd9tQTXxFDU6S4h7eB/2uJP2iQnLuCyA/i+fzfeOT4wiDdQ==" saltValue="OKTNkaa13tBDDAYnklBQqA==" spinCount="100000" sheet="1" objects="1" scenarios="1" selectLockedCells="1" selectUnlockedCells="1"/>
  <mergeCells count="473">
    <mergeCell ref="AS70:BC70"/>
    <mergeCell ref="AS71:AT72"/>
    <mergeCell ref="AU71:BC72"/>
    <mergeCell ref="AW49:BB49"/>
    <mergeCell ref="AL49:AV49"/>
    <mergeCell ref="AV57:AW57"/>
    <mergeCell ref="AX57:BB57"/>
    <mergeCell ref="AH57:AU57"/>
    <mergeCell ref="R5:U5"/>
    <mergeCell ref="V5:AD5"/>
    <mergeCell ref="AI5:AR5"/>
    <mergeCell ref="R6:U6"/>
    <mergeCell ref="V6:AD6"/>
    <mergeCell ref="AI6:AR6"/>
    <mergeCell ref="AF19:AR28"/>
    <mergeCell ref="AM39:AU39"/>
    <mergeCell ref="Y40:Z40"/>
    <mergeCell ref="AA40:AB40"/>
    <mergeCell ref="AC40:AD40"/>
    <mergeCell ref="AF40:AG40"/>
    <mergeCell ref="AA39:AB39"/>
    <mergeCell ref="AC39:AD39"/>
    <mergeCell ref="AH39:AL39"/>
    <mergeCell ref="U41:V41"/>
    <mergeCell ref="AA41:AB41"/>
    <mergeCell ref="L1:Q2"/>
    <mergeCell ref="AI2:AR2"/>
    <mergeCell ref="AU2:AW2"/>
    <mergeCell ref="L3:Q3"/>
    <mergeCell ref="AI3:AR3"/>
    <mergeCell ref="AT3:AT4"/>
    <mergeCell ref="AU3:AW4"/>
    <mergeCell ref="AI4:AR4"/>
    <mergeCell ref="R7:U7"/>
    <mergeCell ref="V7:AD7"/>
    <mergeCell ref="AI7:AR7"/>
    <mergeCell ref="AI15:AR15"/>
    <mergeCell ref="AC41:AD41"/>
    <mergeCell ref="AF41:AG41"/>
    <mergeCell ref="A8:C9"/>
    <mergeCell ref="D8:F9"/>
    <mergeCell ref="R8:U8"/>
    <mergeCell ref="V8:AD8"/>
    <mergeCell ref="AI8:AR8"/>
    <mergeCell ref="AI9:AR9"/>
    <mergeCell ref="A12:B12"/>
    <mergeCell ref="AI12:AR12"/>
    <mergeCell ref="A13:B13"/>
    <mergeCell ref="C13:AD13"/>
    <mergeCell ref="AI13:AR13"/>
    <mergeCell ref="AI16:AR16"/>
    <mergeCell ref="A14:B14"/>
    <mergeCell ref="C14:AD14"/>
    <mergeCell ref="AI14:AR14"/>
    <mergeCell ref="A10:C10"/>
    <mergeCell ref="D10:AD10"/>
    <mergeCell ref="AI10:AR10"/>
    <mergeCell ref="A11:C11"/>
    <mergeCell ref="D11:I11"/>
    <mergeCell ref="J11:AD11"/>
    <mergeCell ref="AI11:AR11"/>
    <mergeCell ref="A19:B19"/>
    <mergeCell ref="C19:AD19"/>
    <mergeCell ref="G21:AD21"/>
    <mergeCell ref="A17:B17"/>
    <mergeCell ref="C17:AD17"/>
    <mergeCell ref="A18:B18"/>
    <mergeCell ref="C18:AD18"/>
    <mergeCell ref="A15:B15"/>
    <mergeCell ref="T15:U15"/>
    <mergeCell ref="A16:B16"/>
    <mergeCell ref="C16:AD16"/>
    <mergeCell ref="A24:C24"/>
    <mergeCell ref="D24:F24"/>
    <mergeCell ref="G24:AD24"/>
    <mergeCell ref="A25:C25"/>
    <mergeCell ref="D25:F25"/>
    <mergeCell ref="G25:AD25"/>
    <mergeCell ref="A22:C22"/>
    <mergeCell ref="D22:F22"/>
    <mergeCell ref="G22:AD22"/>
    <mergeCell ref="A23:C23"/>
    <mergeCell ref="D23:F23"/>
    <mergeCell ref="G23:AD23"/>
    <mergeCell ref="A28:C28"/>
    <mergeCell ref="D28:F28"/>
    <mergeCell ref="G28:I28"/>
    <mergeCell ref="J28:K28"/>
    <mergeCell ref="L28:O28"/>
    <mergeCell ref="P28:Q28"/>
    <mergeCell ref="A26:C26"/>
    <mergeCell ref="D26:F26"/>
    <mergeCell ref="G26:AD26"/>
    <mergeCell ref="A27:C27"/>
    <mergeCell ref="D27:F27"/>
    <mergeCell ref="G27:AD27"/>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G41:J41"/>
    <mergeCell ref="K41:L41"/>
    <mergeCell ref="M41:N41"/>
    <mergeCell ref="O41:P41"/>
    <mergeCell ref="Q41:R41"/>
    <mergeCell ref="S41:T41"/>
    <mergeCell ref="U42:V42"/>
    <mergeCell ref="W42:X42"/>
    <mergeCell ref="Y42:Z42"/>
    <mergeCell ref="W41:X41"/>
    <mergeCell ref="Y41:Z41"/>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Y51:AB51"/>
    <mergeCell ref="AC51:AD51"/>
    <mergeCell ref="AF51:AG51"/>
    <mergeCell ref="S50:V50"/>
    <mergeCell ref="W50:X50"/>
    <mergeCell ref="Y50:AB50"/>
    <mergeCell ref="AC50:AD50"/>
    <mergeCell ref="AF50:AG50"/>
    <mergeCell ref="Q50:R50"/>
    <mergeCell ref="G52:J52"/>
    <mergeCell ref="K52:L52"/>
    <mergeCell ref="M52:P52"/>
    <mergeCell ref="Q52:R52"/>
    <mergeCell ref="S52:V52"/>
    <mergeCell ref="W52:X52"/>
    <mergeCell ref="Q51:R51"/>
    <mergeCell ref="S51:V51"/>
    <mergeCell ref="W51:X51"/>
    <mergeCell ref="S55:V55"/>
    <mergeCell ref="W55:X55"/>
    <mergeCell ref="Y55:AB55"/>
    <mergeCell ref="AC55:AD55"/>
    <mergeCell ref="AF55:AG55"/>
    <mergeCell ref="S54:V54"/>
    <mergeCell ref="W54:X54"/>
    <mergeCell ref="Y54:AB54"/>
    <mergeCell ref="Y52:AB52"/>
    <mergeCell ref="AC52:AD52"/>
    <mergeCell ref="AF52:AG52"/>
    <mergeCell ref="S53:V53"/>
    <mergeCell ref="W53:X53"/>
    <mergeCell ref="Y53:AB53"/>
    <mergeCell ref="AC53:AD53"/>
    <mergeCell ref="AF53:AG53"/>
    <mergeCell ref="AC54:AD54"/>
    <mergeCell ref="AF54:AG54"/>
    <mergeCell ref="A54:C54"/>
    <mergeCell ref="D54:F54"/>
    <mergeCell ref="G54:J54"/>
    <mergeCell ref="K54:L54"/>
    <mergeCell ref="M54:P54"/>
    <mergeCell ref="Q54:R54"/>
    <mergeCell ref="A53:C53"/>
    <mergeCell ref="D53:F53"/>
    <mergeCell ref="G53:J53"/>
    <mergeCell ref="K53:L53"/>
    <mergeCell ref="M53:P53"/>
    <mergeCell ref="Q53:R53"/>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5:C55"/>
    <mergeCell ref="D55:F55"/>
    <mergeCell ref="G55:J55"/>
    <mergeCell ref="K55:L55"/>
    <mergeCell ref="M55:P55"/>
    <mergeCell ref="Q55:R55"/>
    <mergeCell ref="G58:J58"/>
    <mergeCell ref="K58:L58"/>
    <mergeCell ref="M58:P58"/>
    <mergeCell ref="Q58:R58"/>
    <mergeCell ref="S58:V58"/>
    <mergeCell ref="W58:X58"/>
    <mergeCell ref="Y58:AB58"/>
    <mergeCell ref="S57:V57"/>
    <mergeCell ref="W57:X57"/>
    <mergeCell ref="Y57:AB57"/>
    <mergeCell ref="AC57:AD57"/>
    <mergeCell ref="AF57:AG57"/>
    <mergeCell ref="AC58:AD58"/>
    <mergeCell ref="AF58:AG58"/>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64:C64"/>
    <mergeCell ref="D64:F64"/>
    <mergeCell ref="G64:J64"/>
    <mergeCell ref="K64:L64"/>
    <mergeCell ref="M64:P64"/>
    <mergeCell ref="Q64:R64"/>
    <mergeCell ref="S64:V64"/>
    <mergeCell ref="W64:X64"/>
    <mergeCell ref="Y64:AB64"/>
    <mergeCell ref="AC64:AD64"/>
    <mergeCell ref="G65:J65"/>
    <mergeCell ref="K65:L65"/>
    <mergeCell ref="M65:P65"/>
    <mergeCell ref="Q65:R65"/>
    <mergeCell ref="S65:V65"/>
    <mergeCell ref="W65:X65"/>
    <mergeCell ref="Y65:AB65"/>
    <mergeCell ref="AC65:AD65"/>
    <mergeCell ref="AF65:AG65"/>
    <mergeCell ref="G66:J66"/>
    <mergeCell ref="K66:L66"/>
    <mergeCell ref="M66:P66"/>
    <mergeCell ref="Q66:R66"/>
    <mergeCell ref="S66:V66"/>
    <mergeCell ref="W66:X66"/>
    <mergeCell ref="Y66:AB66"/>
    <mergeCell ref="AC66:AD66"/>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C67:AD67"/>
    <mergeCell ref="AH67:AL67"/>
    <mergeCell ref="AF70:AG70"/>
    <mergeCell ref="A71:C71"/>
    <mergeCell ref="D71:F71"/>
    <mergeCell ref="AF71:AG71"/>
    <mergeCell ref="AF72:AG72"/>
    <mergeCell ref="AF74:AG74"/>
    <mergeCell ref="Y68:AB68"/>
    <mergeCell ref="AC68:AD68"/>
    <mergeCell ref="AF68:AG68"/>
    <mergeCell ref="A69:C69"/>
    <mergeCell ref="D69:F69"/>
    <mergeCell ref="AF69:AG69"/>
  </mergeCells>
  <phoneticPr fontId="2"/>
  <conditionalFormatting sqref="Y69">
    <cfRule type="cellIs" dxfId="0" priority="1" operator="notEqual">
      <formula>"合計額一致"</formula>
    </cfRule>
  </conditionalFormatting>
  <dataValidations count="1">
    <dataValidation type="list" allowBlank="1" showInputMessage="1" showErrorMessage="1" sqref="D11" xr:uid="{9FACB32C-3EED-40A4-BDBB-89B68BF8BB38}">
      <formula1>$AF$1:$AF$15</formula1>
    </dataValidation>
  </dataValidations>
  <printOptions horizontalCentered="1"/>
  <pageMargins left="0.35433070866141736" right="0" top="0.35433070866141736" bottom="0.15748031496062992" header="0.31496062992125984" footer="0.31496062992125984"/>
  <pageSetup paperSize="9" scale="49"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AC6-0353-4EAB-894A-BE4CDFCE82E1}">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F7" sqref="F7:I7"/>
    </sheetView>
  </sheetViews>
  <sheetFormatPr defaultColWidth="9.77734375" defaultRowHeight="16.2"/>
  <cols>
    <col min="1" max="1" width="8.44140625" style="59" customWidth="1"/>
    <col min="2" max="4" width="10" style="60" customWidth="1"/>
    <col min="5" max="5" width="20.33203125" style="60" customWidth="1"/>
    <col min="6" max="7" width="14.77734375" style="60" customWidth="1"/>
    <col min="8" max="8" width="17.21875" style="60" customWidth="1"/>
    <col min="9" max="9" width="27.77734375" style="60" customWidth="1"/>
    <col min="10" max="12" width="7" style="60" customWidth="1"/>
    <col min="13" max="13" width="6.33203125" style="60" customWidth="1"/>
    <col min="14" max="14" width="5" style="60" customWidth="1"/>
    <col min="15" max="15" width="8.6640625" style="60" customWidth="1"/>
    <col min="16" max="16" width="5.44140625" style="60" customWidth="1"/>
    <col min="17" max="17" width="7.44140625" style="60" customWidth="1"/>
    <col min="18" max="19" width="6.33203125" style="60" customWidth="1"/>
    <col min="20" max="20" width="4.6640625" style="60" customWidth="1"/>
    <col min="21" max="21" width="5.88671875" style="60" customWidth="1"/>
    <col min="22" max="22" width="6.33203125" style="60" customWidth="1"/>
    <col min="23" max="23" width="8.88671875" style="60" customWidth="1"/>
    <col min="24" max="25" width="6.33203125" style="60" customWidth="1"/>
    <col min="26" max="26" width="5.21875" style="60" customWidth="1"/>
    <col min="27" max="27" width="5.6640625" style="60" customWidth="1"/>
    <col min="28" max="28" width="17.109375" style="60" customWidth="1"/>
    <col min="29" max="29" width="15.44140625" style="60" customWidth="1"/>
    <col min="30" max="30" width="15.6640625" style="60" customWidth="1"/>
    <col min="31" max="34" width="8.6640625" style="60" customWidth="1"/>
    <col min="35" max="35" width="7.88671875" style="60" customWidth="1"/>
    <col min="36" max="42" width="8.6640625" style="60" customWidth="1"/>
    <col min="43" max="43" width="5.21875" style="60" customWidth="1"/>
    <col min="44" max="44" width="5.6640625" style="60" customWidth="1"/>
    <col min="45" max="45" width="5.44140625" style="60" customWidth="1"/>
    <col min="46" max="48" width="3.44140625" style="60" customWidth="1"/>
    <col min="49" max="49" width="4.33203125" style="60" customWidth="1"/>
    <col min="50" max="108" width="6.33203125" style="60" customWidth="1"/>
    <col min="109" max="16384" width="9.77734375" style="60"/>
  </cols>
  <sheetData>
    <row r="1" spans="1:72" ht="39.6" customHeight="1">
      <c r="B1" s="1165" t="s">
        <v>409</v>
      </c>
      <c r="C1" s="1165"/>
      <c r="D1" s="1165"/>
      <c r="E1" s="1165"/>
      <c r="F1" s="1165"/>
      <c r="G1" s="1165"/>
      <c r="H1" s="1165"/>
      <c r="I1" s="1165"/>
      <c r="J1" s="1165"/>
      <c r="K1" s="1165"/>
      <c r="L1" s="1165"/>
      <c r="M1" s="1165"/>
      <c r="N1" s="1165"/>
      <c r="O1" s="1165"/>
      <c r="P1" s="1165"/>
      <c r="Q1" s="1165"/>
      <c r="AR1" s="1166" t="s">
        <v>410</v>
      </c>
      <c r="AS1" s="1166"/>
      <c r="AT1" s="1166"/>
      <c r="AU1" s="1166"/>
      <c r="AV1" s="1166"/>
      <c r="AW1" s="1166"/>
    </row>
    <row r="2" spans="1:72" s="63" customFormat="1" ht="39.6" customHeight="1">
      <c r="A2" s="61" t="s">
        <v>273</v>
      </c>
      <c r="B2" s="1167" t="s">
        <v>274</v>
      </c>
      <c r="C2" s="1167"/>
      <c r="D2" s="1167"/>
      <c r="E2" s="1168"/>
      <c r="F2" s="1169" t="s">
        <v>275</v>
      </c>
      <c r="G2" s="1169"/>
      <c r="H2" s="1169"/>
      <c r="I2" s="1169"/>
      <c r="J2" s="1169" t="s">
        <v>276</v>
      </c>
      <c r="K2" s="1169"/>
      <c r="L2" s="1169"/>
      <c r="M2" s="1169" t="s">
        <v>277</v>
      </c>
      <c r="N2" s="1169"/>
      <c r="O2" s="1169"/>
      <c r="P2" s="1169" t="s">
        <v>278</v>
      </c>
      <c r="Q2" s="1169"/>
      <c r="R2" s="1169"/>
      <c r="S2" s="1169" t="s">
        <v>279</v>
      </c>
      <c r="T2" s="1169"/>
      <c r="U2" s="1169"/>
      <c r="V2" s="1169" t="s">
        <v>280</v>
      </c>
      <c r="W2" s="1169"/>
      <c r="X2" s="1169"/>
      <c r="Y2" s="1169" t="s">
        <v>281</v>
      </c>
      <c r="Z2" s="1169"/>
      <c r="AA2" s="1169"/>
      <c r="AB2" s="1169" t="s">
        <v>282</v>
      </c>
      <c r="AC2" s="1169"/>
      <c r="AD2" s="1169"/>
      <c r="AE2" s="1169" t="s">
        <v>283</v>
      </c>
      <c r="AF2" s="1169"/>
      <c r="AG2" s="1169"/>
      <c r="AH2" s="1169" t="s">
        <v>284</v>
      </c>
      <c r="AI2" s="1169"/>
      <c r="AJ2" s="1169"/>
      <c r="AK2" s="1169" t="s">
        <v>285</v>
      </c>
      <c r="AL2" s="1169"/>
      <c r="AM2" s="1169"/>
      <c r="AN2" s="1169" t="s">
        <v>286</v>
      </c>
      <c r="AO2" s="1169"/>
      <c r="AP2" s="1169"/>
      <c r="AQ2" s="1169" t="s">
        <v>287</v>
      </c>
      <c r="AR2" s="1169"/>
      <c r="AS2" s="1169"/>
      <c r="AT2" s="1169" t="s">
        <v>288</v>
      </c>
      <c r="AU2" s="1169"/>
      <c r="AV2" s="1169"/>
      <c r="AW2" s="1170"/>
      <c r="AX2" s="62"/>
    </row>
    <row r="3" spans="1:72" s="66" customFormat="1" ht="370.95" customHeight="1">
      <c r="A3" s="1171" t="s">
        <v>289</v>
      </c>
      <c r="B3" s="1173" t="s">
        <v>290</v>
      </c>
      <c r="C3" s="1174"/>
      <c r="D3" s="1174"/>
      <c r="E3" s="1175"/>
      <c r="F3" s="1173" t="s">
        <v>622</v>
      </c>
      <c r="G3" s="1174"/>
      <c r="H3" s="1174"/>
      <c r="I3" s="1175"/>
      <c r="J3" s="1173" t="s">
        <v>363</v>
      </c>
      <c r="K3" s="1174"/>
      <c r="L3" s="1175"/>
      <c r="M3" s="1173" t="s">
        <v>291</v>
      </c>
      <c r="N3" s="1174"/>
      <c r="O3" s="1175"/>
      <c r="P3" s="1173" t="s">
        <v>364</v>
      </c>
      <c r="Q3" s="1174"/>
      <c r="R3" s="1175"/>
      <c r="S3" s="1173" t="s">
        <v>350</v>
      </c>
      <c r="T3" s="1174"/>
      <c r="U3" s="1175"/>
      <c r="V3" s="1173" t="s">
        <v>365</v>
      </c>
      <c r="W3" s="1174"/>
      <c r="X3" s="1175"/>
      <c r="Y3" s="1173" t="s">
        <v>366</v>
      </c>
      <c r="Z3" s="1174"/>
      <c r="AA3" s="1175"/>
      <c r="AB3" s="1173" t="s">
        <v>367</v>
      </c>
      <c r="AC3" s="1174"/>
      <c r="AD3" s="1175"/>
      <c r="AE3" s="1173" t="s">
        <v>292</v>
      </c>
      <c r="AF3" s="1174"/>
      <c r="AG3" s="1175"/>
      <c r="AH3" s="1173" t="s">
        <v>293</v>
      </c>
      <c r="AI3" s="1174"/>
      <c r="AJ3" s="1175"/>
      <c r="AK3" s="1173" t="s">
        <v>457</v>
      </c>
      <c r="AL3" s="1174"/>
      <c r="AM3" s="1175"/>
      <c r="AN3" s="1173" t="s">
        <v>411</v>
      </c>
      <c r="AO3" s="1174"/>
      <c r="AP3" s="1175"/>
      <c r="AQ3" s="1173" t="s">
        <v>368</v>
      </c>
      <c r="AR3" s="1174"/>
      <c r="AS3" s="1175"/>
      <c r="AT3" s="1173" t="s">
        <v>294</v>
      </c>
      <c r="AU3" s="1174"/>
      <c r="AV3" s="1174"/>
      <c r="AW3" s="1175"/>
      <c r="AX3" s="64"/>
      <c r="AY3" s="1185"/>
      <c r="AZ3" s="1185"/>
      <c r="BA3" s="1185"/>
      <c r="BB3" s="1185"/>
      <c r="BC3" s="1185"/>
      <c r="BD3" s="1185"/>
      <c r="BE3" s="1185"/>
      <c r="BF3" s="1185"/>
      <c r="BG3" s="1185"/>
      <c r="BH3" s="1185"/>
      <c r="BI3" s="1185"/>
      <c r="BJ3" s="1185"/>
      <c r="BK3" s="1185"/>
      <c r="BL3" s="1185"/>
      <c r="BM3" s="1185"/>
      <c r="BN3" s="1185"/>
      <c r="BO3" s="1185"/>
      <c r="BP3" s="1185"/>
      <c r="BQ3" s="1185"/>
      <c r="BR3" s="1185"/>
      <c r="BS3" s="1185"/>
      <c r="BT3" s="1185"/>
    </row>
    <row r="4" spans="1:72" s="66" customFormat="1" ht="303.60000000000002" customHeight="1">
      <c r="A4" s="1172"/>
      <c r="B4" s="1176"/>
      <c r="C4" s="1177"/>
      <c r="D4" s="1177"/>
      <c r="E4" s="1178"/>
      <c r="F4" s="1176"/>
      <c r="G4" s="1177"/>
      <c r="H4" s="1177"/>
      <c r="I4" s="1178"/>
      <c r="J4" s="1176"/>
      <c r="K4" s="1177"/>
      <c r="L4" s="1178"/>
      <c r="M4" s="1176"/>
      <c r="N4" s="1177"/>
      <c r="O4" s="1178"/>
      <c r="P4" s="1176"/>
      <c r="Q4" s="1177"/>
      <c r="R4" s="1178"/>
      <c r="S4" s="1176"/>
      <c r="T4" s="1177"/>
      <c r="U4" s="1178"/>
      <c r="V4" s="1176"/>
      <c r="W4" s="1177"/>
      <c r="X4" s="1178"/>
      <c r="Y4" s="1176"/>
      <c r="Z4" s="1177"/>
      <c r="AA4" s="1178"/>
      <c r="AB4" s="1176"/>
      <c r="AC4" s="1177"/>
      <c r="AD4" s="1178"/>
      <c r="AE4" s="1176"/>
      <c r="AF4" s="1177"/>
      <c r="AG4" s="1178"/>
      <c r="AH4" s="1176"/>
      <c r="AI4" s="1177"/>
      <c r="AJ4" s="1178"/>
      <c r="AK4" s="1176"/>
      <c r="AL4" s="1177"/>
      <c r="AM4" s="1178"/>
      <c r="AN4" s="1176"/>
      <c r="AO4" s="1177"/>
      <c r="AP4" s="1178"/>
      <c r="AQ4" s="1176"/>
      <c r="AR4" s="1177"/>
      <c r="AS4" s="1178"/>
      <c r="AT4" s="1176"/>
      <c r="AU4" s="1177"/>
      <c r="AV4" s="1177"/>
      <c r="AW4" s="1178"/>
      <c r="AX4" s="64"/>
      <c r="AY4" s="1185"/>
      <c r="AZ4" s="1185"/>
      <c r="BA4" s="1185"/>
      <c r="BB4" s="1185"/>
      <c r="BC4" s="1185"/>
      <c r="BD4" s="1185"/>
      <c r="BE4" s="1185"/>
      <c r="BF4" s="1185"/>
      <c r="BG4" s="1185"/>
      <c r="BH4" s="1185"/>
      <c r="BI4" s="1185"/>
      <c r="BJ4" s="1185"/>
      <c r="BK4" s="1185"/>
      <c r="BL4" s="1185"/>
      <c r="BM4" s="1185"/>
      <c r="BN4" s="1185"/>
      <c r="BO4" s="1185"/>
      <c r="BP4" s="1185"/>
      <c r="BQ4" s="1185"/>
      <c r="BR4" s="1185"/>
      <c r="BS4" s="1185"/>
      <c r="BT4" s="1185"/>
    </row>
    <row r="5" spans="1:72" s="66" customFormat="1" ht="307.2" customHeight="1">
      <c r="A5" s="70"/>
      <c r="B5" s="1176"/>
      <c r="C5" s="1177"/>
      <c r="D5" s="1177"/>
      <c r="E5" s="1178"/>
      <c r="F5" s="1176"/>
      <c r="G5" s="1177"/>
      <c r="H5" s="1177"/>
      <c r="I5" s="1178"/>
      <c r="J5" s="67"/>
      <c r="K5" s="68"/>
      <c r="L5" s="69"/>
      <c r="M5" s="1176"/>
      <c r="N5" s="1177"/>
      <c r="O5" s="1178"/>
      <c r="P5" s="67"/>
      <c r="Q5" s="68"/>
      <c r="R5" s="69"/>
      <c r="S5" s="67"/>
      <c r="T5" s="68"/>
      <c r="U5" s="69"/>
      <c r="V5" s="67"/>
      <c r="W5" s="68"/>
      <c r="X5" s="69"/>
      <c r="Y5" s="67"/>
      <c r="Z5" s="68"/>
      <c r="AA5" s="69"/>
      <c r="AB5" s="1176"/>
      <c r="AC5" s="1177"/>
      <c r="AD5" s="1178"/>
      <c r="AE5" s="67"/>
      <c r="AF5" s="68"/>
      <c r="AG5" s="69"/>
      <c r="AH5" s="67"/>
      <c r="AI5" s="68"/>
      <c r="AJ5" s="69"/>
      <c r="AK5" s="67"/>
      <c r="AL5" s="68"/>
      <c r="AM5" s="69"/>
      <c r="AN5" s="67"/>
      <c r="AO5" s="68"/>
      <c r="AP5" s="69"/>
      <c r="AQ5" s="67"/>
      <c r="AR5" s="68"/>
      <c r="AS5" s="69"/>
      <c r="AT5" s="67"/>
      <c r="AU5" s="68"/>
      <c r="AV5" s="68"/>
      <c r="AW5" s="69"/>
      <c r="AX5" s="64"/>
      <c r="AY5" s="65"/>
      <c r="AZ5" s="65"/>
      <c r="BA5" s="65"/>
      <c r="BB5" s="65"/>
      <c r="BC5" s="65"/>
      <c r="BD5" s="65"/>
      <c r="BE5" s="65"/>
      <c r="BF5" s="65"/>
      <c r="BG5" s="65"/>
      <c r="BH5" s="65"/>
      <c r="BI5" s="65"/>
      <c r="BJ5" s="65"/>
      <c r="BK5" s="65"/>
      <c r="BL5" s="65"/>
      <c r="BM5" s="65"/>
      <c r="BN5" s="65"/>
      <c r="BO5" s="65"/>
      <c r="BP5" s="65"/>
      <c r="BQ5" s="65"/>
      <c r="BR5" s="65"/>
      <c r="BS5" s="65"/>
      <c r="BT5" s="65"/>
    </row>
    <row r="6" spans="1:72" s="66" customFormat="1" ht="277.2" customHeight="1">
      <c r="A6" s="70"/>
      <c r="B6" s="1176"/>
      <c r="C6" s="1177"/>
      <c r="D6" s="1177"/>
      <c r="E6" s="1178"/>
      <c r="F6" s="1176"/>
      <c r="G6" s="1177"/>
      <c r="H6" s="1177"/>
      <c r="I6" s="1178"/>
      <c r="J6" s="67"/>
      <c r="K6" s="68"/>
      <c r="L6" s="69"/>
      <c r="M6" s="1176"/>
      <c r="N6" s="1177"/>
      <c r="O6" s="1178"/>
      <c r="P6" s="1176"/>
      <c r="Q6" s="1177"/>
      <c r="R6" s="1178"/>
      <c r="S6" s="1176"/>
      <c r="T6" s="1177"/>
      <c r="U6" s="1178"/>
      <c r="V6" s="1176"/>
      <c r="W6" s="1177"/>
      <c r="X6" s="1178"/>
      <c r="Y6" s="1176"/>
      <c r="Z6" s="1177"/>
      <c r="AA6" s="1178"/>
      <c r="AB6" s="1176"/>
      <c r="AC6" s="1177"/>
      <c r="AD6" s="1178"/>
      <c r="AE6" s="67"/>
      <c r="AF6" s="68"/>
      <c r="AG6" s="69"/>
      <c r="AH6" s="67"/>
      <c r="AI6" s="68"/>
      <c r="AJ6" s="69"/>
      <c r="AK6" s="67"/>
      <c r="AL6" s="68"/>
      <c r="AM6" s="69"/>
      <c r="AN6" s="67"/>
      <c r="AO6" s="68"/>
      <c r="AP6" s="69"/>
      <c r="AQ6" s="67"/>
      <c r="AR6" s="68"/>
      <c r="AS6" s="69"/>
      <c r="AT6" s="67"/>
      <c r="AU6" s="68"/>
      <c r="AV6" s="68"/>
      <c r="AW6" s="69"/>
      <c r="AX6" s="64"/>
      <c r="AY6" s="65"/>
      <c r="AZ6" s="65"/>
      <c r="BA6" s="65"/>
      <c r="BB6" s="65"/>
      <c r="BC6" s="65"/>
      <c r="BD6" s="65"/>
      <c r="BE6" s="65"/>
      <c r="BF6" s="65"/>
      <c r="BG6" s="65"/>
      <c r="BH6" s="65"/>
      <c r="BI6" s="65"/>
      <c r="BJ6" s="65"/>
      <c r="BK6" s="65"/>
      <c r="BL6" s="65"/>
      <c r="BM6" s="65"/>
      <c r="BN6" s="65"/>
      <c r="BO6" s="65"/>
      <c r="BP6" s="65"/>
      <c r="BQ6" s="65"/>
      <c r="BR6" s="65"/>
      <c r="BS6" s="65"/>
      <c r="BT6" s="65"/>
    </row>
    <row r="7" spans="1:72" ht="98.4" customHeight="1">
      <c r="A7" s="71"/>
      <c r="B7" s="1179"/>
      <c r="C7" s="1180"/>
      <c r="D7" s="1180"/>
      <c r="E7" s="1181"/>
      <c r="F7" s="1182"/>
      <c r="G7" s="1182"/>
      <c r="H7" s="1182"/>
      <c r="I7" s="1182"/>
      <c r="J7" s="1183"/>
      <c r="K7" s="1182"/>
      <c r="L7" s="1184"/>
      <c r="M7" s="1182"/>
      <c r="N7" s="1182"/>
      <c r="O7" s="1182"/>
      <c r="P7" s="1183"/>
      <c r="Q7" s="1182"/>
      <c r="R7" s="1184"/>
      <c r="S7" s="72"/>
      <c r="T7" s="72"/>
      <c r="U7" s="72"/>
      <c r="V7" s="73"/>
      <c r="W7" s="72"/>
      <c r="X7" s="74"/>
      <c r="Y7" s="72"/>
      <c r="Z7" s="72"/>
      <c r="AA7" s="72"/>
      <c r="AB7" s="73"/>
      <c r="AC7" s="72"/>
      <c r="AD7" s="74"/>
      <c r="AE7" s="72"/>
      <c r="AF7" s="72"/>
      <c r="AG7" s="72"/>
      <c r="AH7" s="73"/>
      <c r="AI7" s="72"/>
      <c r="AJ7" s="74"/>
      <c r="AK7" s="72"/>
      <c r="AL7" s="72"/>
      <c r="AM7" s="72"/>
      <c r="AN7" s="73"/>
      <c r="AO7" s="72"/>
      <c r="AP7" s="74"/>
      <c r="AQ7" s="72"/>
      <c r="AR7" s="72"/>
      <c r="AS7" s="72"/>
      <c r="AT7" s="73"/>
      <c r="AU7" s="72"/>
      <c r="AV7" s="72"/>
      <c r="AW7" s="74"/>
      <c r="AX7" s="75"/>
    </row>
    <row r="8" spans="1:72">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row>
    <row r="9" spans="1:72" s="66" customFormat="1" ht="18.600000000000001"/>
    <row r="10" spans="1:72" s="66" customFormat="1" ht="18.600000000000001">
      <c r="N10" s="60"/>
      <c r="O10" s="60"/>
      <c r="P10" s="60"/>
      <c r="Q10" s="60"/>
      <c r="R10" s="60"/>
      <c r="S10" s="60"/>
      <c r="T10" s="60"/>
      <c r="U10" s="60"/>
      <c r="V10" s="60"/>
      <c r="W10" s="60"/>
      <c r="X10" s="60"/>
      <c r="Y10" s="60"/>
      <c r="Z10" s="60"/>
      <c r="AA10" s="60"/>
      <c r="AB10" s="60"/>
    </row>
    <row r="11" spans="1:72" s="66" customFormat="1" ht="18.600000000000001">
      <c r="N11" s="60"/>
      <c r="O11" s="60"/>
      <c r="P11" s="60"/>
      <c r="Q11" s="60"/>
      <c r="R11" s="60"/>
      <c r="S11" s="60"/>
      <c r="T11" s="60"/>
      <c r="U11" s="60"/>
      <c r="V11" s="60"/>
      <c r="W11" s="60"/>
      <c r="X11" s="60"/>
      <c r="Y11" s="60"/>
      <c r="Z11" s="60"/>
      <c r="AA11" s="60"/>
      <c r="AB11" s="60"/>
    </row>
    <row r="12" spans="1:72" s="66" customFormat="1" ht="18.600000000000001">
      <c r="N12" s="60"/>
      <c r="O12" s="60"/>
      <c r="P12" s="60"/>
      <c r="Q12" s="60"/>
      <c r="R12" s="60"/>
      <c r="S12" s="60"/>
      <c r="T12" s="60"/>
      <c r="U12" s="60"/>
      <c r="V12" s="60"/>
      <c r="W12" s="60"/>
      <c r="X12" s="60"/>
      <c r="Y12" s="60"/>
      <c r="Z12" s="60"/>
      <c r="AA12" s="60"/>
      <c r="AB12" s="60"/>
    </row>
    <row r="13" spans="1:72" s="66" customFormat="1" ht="18.600000000000001">
      <c r="N13" s="60"/>
      <c r="O13" s="60"/>
      <c r="P13" s="60"/>
      <c r="Q13" s="60"/>
      <c r="R13" s="60"/>
      <c r="S13" s="60"/>
      <c r="T13" s="60"/>
      <c r="U13" s="60"/>
      <c r="V13" s="60"/>
      <c r="W13" s="60"/>
      <c r="X13" s="60"/>
      <c r="Y13" s="60"/>
      <c r="Z13" s="60"/>
      <c r="AA13" s="60"/>
      <c r="AB13" s="60"/>
    </row>
    <row r="14" spans="1:72" s="66" customFormat="1" ht="18.600000000000001">
      <c r="N14" s="60"/>
      <c r="O14" s="60"/>
      <c r="P14" s="60"/>
      <c r="Q14" s="60"/>
      <c r="R14" s="60"/>
      <c r="S14" s="60"/>
      <c r="T14" s="60"/>
      <c r="U14" s="60"/>
      <c r="V14" s="60"/>
      <c r="W14" s="60"/>
      <c r="X14" s="60"/>
      <c r="Y14" s="60"/>
      <c r="Z14" s="60"/>
      <c r="AA14" s="60"/>
      <c r="AB14" s="60"/>
    </row>
    <row r="15" spans="1:72" s="66" customFormat="1" ht="18.600000000000001">
      <c r="N15" s="60"/>
      <c r="O15" s="60"/>
      <c r="P15" s="60"/>
      <c r="Q15" s="60"/>
      <c r="R15" s="60"/>
      <c r="S15" s="60"/>
      <c r="T15" s="60"/>
      <c r="U15" s="60"/>
      <c r="V15" s="60"/>
      <c r="W15" s="60"/>
      <c r="X15" s="60"/>
      <c r="Y15" s="60"/>
      <c r="Z15" s="60"/>
      <c r="AA15" s="60"/>
      <c r="AB15" s="60"/>
    </row>
    <row r="16" spans="1:72" s="66" customFormat="1" ht="18.600000000000001">
      <c r="N16" s="60"/>
      <c r="O16" s="60"/>
      <c r="P16" s="60"/>
      <c r="Q16" s="60"/>
      <c r="R16" s="60"/>
      <c r="S16" s="60"/>
      <c r="T16" s="60"/>
      <c r="U16" s="60"/>
      <c r="V16" s="60"/>
      <c r="W16" s="60"/>
      <c r="X16" s="60"/>
      <c r="Y16" s="60"/>
      <c r="Z16" s="60"/>
      <c r="AA16" s="60"/>
      <c r="AB16" s="60"/>
    </row>
    <row r="17" spans="14:28" s="66" customFormat="1" ht="18.600000000000001">
      <c r="N17" s="60"/>
      <c r="O17" s="60"/>
      <c r="P17" s="60"/>
      <c r="Q17" s="60"/>
      <c r="R17" s="60"/>
      <c r="S17" s="60"/>
      <c r="T17" s="60"/>
      <c r="U17" s="60"/>
      <c r="V17" s="60"/>
      <c r="W17" s="60"/>
      <c r="X17" s="60"/>
      <c r="Y17" s="60"/>
      <c r="Z17" s="60"/>
      <c r="AA17" s="60"/>
      <c r="AB17" s="60"/>
    </row>
    <row r="18" spans="14:28" s="66" customFormat="1" ht="18.600000000000001">
      <c r="N18" s="60"/>
      <c r="O18" s="60"/>
      <c r="P18" s="60"/>
      <c r="Q18" s="60"/>
      <c r="R18" s="60"/>
      <c r="S18" s="60"/>
      <c r="T18" s="60"/>
      <c r="U18" s="60"/>
      <c r="V18" s="60"/>
      <c r="W18" s="60"/>
      <c r="X18" s="60"/>
      <c r="Y18" s="60"/>
      <c r="Z18" s="60"/>
      <c r="AA18" s="60"/>
      <c r="AB18" s="60"/>
    </row>
    <row r="19" spans="14:28" s="66" customFormat="1" ht="18.600000000000001">
      <c r="N19" s="60"/>
      <c r="O19" s="60"/>
      <c r="P19" s="60"/>
      <c r="Q19" s="60"/>
      <c r="R19" s="60"/>
      <c r="S19" s="60"/>
      <c r="T19" s="60"/>
      <c r="U19" s="60"/>
      <c r="V19" s="60"/>
      <c r="W19" s="60"/>
      <c r="X19" s="60"/>
      <c r="Y19" s="60"/>
      <c r="Z19" s="60"/>
      <c r="AA19" s="60"/>
      <c r="AB19" s="60"/>
    </row>
  </sheetData>
  <sheetProtection algorithmName="SHA-512" hashValue="8zN4qsMrTWarpwvt2rIwZfJ+qk+k1cbr5qgVyEawtkggmEgXFi+RKEQQfTj40nGYGP7halC144cJO3a1aa8SiQ==" saltValue="1+lDeMH2+N0pT6CB9U6IVw==" spinCount="100000" sheet="1" objects="1" scenarios="1" selectLockedCells="1" selectUnlockedCells="1"/>
  <mergeCells count="48">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P7:R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186" t="s">
        <v>362</v>
      </c>
      <c r="B2" s="1186"/>
      <c r="C2" s="1186"/>
      <c r="D2" s="1186"/>
      <c r="E2" s="1186"/>
      <c r="F2" s="1186"/>
      <c r="G2" s="1186"/>
      <c r="H2" s="1186"/>
      <c r="I2" s="1186"/>
      <c r="J2" s="1186"/>
      <c r="K2" s="1186"/>
      <c r="L2" s="1186"/>
      <c r="M2" s="1186"/>
      <c r="N2" s="1186"/>
    </row>
    <row r="3" spans="1:14">
      <c r="A3" s="1187">
        <v>1</v>
      </c>
      <c r="B3" s="1188" t="s">
        <v>70</v>
      </c>
      <c r="C3" s="1188"/>
      <c r="D3" s="1188"/>
      <c r="E3" s="1188"/>
      <c r="F3" s="1188"/>
      <c r="G3" s="1188"/>
      <c r="H3" s="1190" t="s">
        <v>256</v>
      </c>
      <c r="I3" s="1190"/>
      <c r="J3" s="1190"/>
      <c r="K3" s="1190"/>
      <c r="L3" s="1190"/>
      <c r="M3" s="1190"/>
      <c r="N3" s="1190"/>
    </row>
    <row r="4" spans="1:14" ht="4.95" customHeight="1">
      <c r="A4" s="1187"/>
      <c r="B4" s="1189"/>
      <c r="C4" s="1189"/>
      <c r="D4" s="1189"/>
      <c r="E4" s="1189"/>
      <c r="F4" s="1189"/>
      <c r="G4" s="1189"/>
      <c r="H4" s="1191"/>
      <c r="I4" s="1191"/>
      <c r="J4" s="1191"/>
      <c r="K4" s="1191"/>
      <c r="L4" s="1191"/>
      <c r="M4" s="1191"/>
      <c r="N4" s="1191"/>
    </row>
    <row r="5" spans="1:14" ht="38.4" customHeight="1">
      <c r="A5" s="1192">
        <v>2</v>
      </c>
      <c r="B5" s="1189" t="s">
        <v>71</v>
      </c>
      <c r="C5" s="1189"/>
      <c r="D5" s="1189"/>
      <c r="E5" s="1189"/>
      <c r="F5" s="1189"/>
      <c r="G5" s="1189"/>
      <c r="H5" s="1191" t="s">
        <v>87</v>
      </c>
      <c r="I5" s="1193"/>
      <c r="J5" s="1193"/>
      <c r="K5" s="1193"/>
      <c r="L5" s="1193"/>
      <c r="M5" s="1193"/>
      <c r="N5" s="1193"/>
    </row>
    <row r="6" spans="1:14" ht="38.4" customHeight="1">
      <c r="A6" s="1192"/>
      <c r="B6" s="1189"/>
      <c r="C6" s="1189"/>
      <c r="D6" s="1189"/>
      <c r="E6" s="1189"/>
      <c r="F6" s="1189"/>
      <c r="G6" s="1189"/>
      <c r="H6" s="1193"/>
      <c r="I6" s="1193"/>
      <c r="J6" s="1193"/>
      <c r="K6" s="1193"/>
      <c r="L6" s="1193"/>
      <c r="M6" s="1193"/>
      <c r="N6" s="1193"/>
    </row>
    <row r="7" spans="1:14" ht="25.95" customHeight="1">
      <c r="A7" s="1192"/>
      <c r="B7" s="1189"/>
      <c r="C7" s="1189"/>
      <c r="D7" s="1189"/>
      <c r="E7" s="1189"/>
      <c r="F7" s="1189"/>
      <c r="G7" s="1189"/>
      <c r="H7" s="1193"/>
      <c r="I7" s="1193"/>
      <c r="J7" s="1193"/>
      <c r="K7" s="1193"/>
      <c r="L7" s="1193"/>
      <c r="M7" s="1193"/>
      <c r="N7" s="1193"/>
    </row>
    <row r="8" spans="1:14" ht="21" customHeight="1">
      <c r="A8" s="1192"/>
      <c r="B8" s="1189"/>
      <c r="C8" s="1189"/>
      <c r="D8" s="1189"/>
      <c r="E8" s="1189"/>
      <c r="F8" s="1189"/>
      <c r="G8" s="1189"/>
      <c r="H8" s="1193"/>
      <c r="I8" s="1193"/>
      <c r="J8" s="1193"/>
      <c r="K8" s="1193"/>
      <c r="L8" s="1193"/>
      <c r="M8" s="1193"/>
      <c r="N8" s="1193"/>
    </row>
    <row r="9" spans="1:14" ht="20.399999999999999" customHeight="1">
      <c r="A9" s="1192">
        <v>3</v>
      </c>
      <c r="B9" s="1189" t="s">
        <v>72</v>
      </c>
      <c r="C9" s="1189"/>
      <c r="D9" s="1189"/>
      <c r="E9" s="1189"/>
      <c r="F9" s="1189"/>
      <c r="G9" s="1189"/>
      <c r="H9" s="1194" t="s">
        <v>88</v>
      </c>
      <c r="I9" s="1189"/>
      <c r="J9" s="1189"/>
      <c r="K9" s="1189"/>
      <c r="L9" s="1189"/>
      <c r="M9" s="1189"/>
      <c r="N9" s="1189"/>
    </row>
    <row r="10" spans="1:14" ht="19.95" customHeight="1">
      <c r="A10" s="1192"/>
      <c r="B10" s="1189"/>
      <c r="C10" s="1189"/>
      <c r="D10" s="1189"/>
      <c r="E10" s="1189"/>
      <c r="F10" s="1189"/>
      <c r="G10" s="1189"/>
      <c r="H10" s="1189"/>
      <c r="I10" s="1189"/>
      <c r="J10" s="1189"/>
      <c r="K10" s="1189"/>
      <c r="L10" s="1189"/>
      <c r="M10" s="1189"/>
      <c r="N10" s="1189"/>
    </row>
    <row r="11" spans="1:14" ht="9.6" customHeight="1">
      <c r="A11" s="1192"/>
      <c r="B11" s="1189"/>
      <c r="C11" s="1189"/>
      <c r="D11" s="1189"/>
      <c r="E11" s="1189"/>
      <c r="F11" s="1189"/>
      <c r="G11" s="1189"/>
      <c r="H11" s="1189"/>
      <c r="I11" s="1189"/>
      <c r="J11" s="1189"/>
      <c r="K11" s="1189"/>
      <c r="L11" s="1189"/>
      <c r="M11" s="1189"/>
      <c r="N11" s="1189"/>
    </row>
    <row r="12" spans="1:14" ht="19.2" customHeight="1">
      <c r="A12" s="1192"/>
      <c r="B12" s="1189"/>
      <c r="C12" s="1189"/>
      <c r="D12" s="1189"/>
      <c r="E12" s="1189"/>
      <c r="F12" s="1189"/>
      <c r="G12" s="1189"/>
      <c r="H12" s="1189"/>
      <c r="I12" s="1189"/>
      <c r="J12" s="1189"/>
      <c r="K12" s="1189"/>
      <c r="L12" s="1189"/>
      <c r="M12" s="1189"/>
      <c r="N12" s="1189"/>
    </row>
    <row r="13" spans="1:14" ht="7.2" customHeight="1">
      <c r="A13" s="1192"/>
      <c r="B13" s="1189"/>
      <c r="C13" s="1189"/>
      <c r="D13" s="1189"/>
      <c r="E13" s="1189"/>
      <c r="F13" s="1189"/>
      <c r="G13" s="1189"/>
      <c r="H13" s="1189"/>
      <c r="I13" s="1189"/>
      <c r="J13" s="1189"/>
      <c r="K13" s="1189"/>
      <c r="L13" s="1189"/>
      <c r="M13" s="1189"/>
      <c r="N13" s="1189"/>
    </row>
    <row r="14" spans="1:14" ht="29.4" customHeight="1">
      <c r="A14" s="50">
        <v>4</v>
      </c>
      <c r="B14" s="1195" t="s">
        <v>89</v>
      </c>
      <c r="C14" s="1196"/>
      <c r="D14" s="1196"/>
      <c r="E14" s="1196"/>
      <c r="F14" s="1196"/>
      <c r="G14" s="1197"/>
      <c r="H14" s="1198" t="s">
        <v>257</v>
      </c>
      <c r="I14" s="1196"/>
      <c r="J14" s="1196"/>
      <c r="K14" s="1196"/>
      <c r="L14" s="1196"/>
      <c r="M14" s="1196"/>
      <c r="N14" s="1197"/>
    </row>
    <row r="15" spans="1:14">
      <c r="A15" s="1192">
        <v>5</v>
      </c>
      <c r="B15" s="1189" t="s">
        <v>73</v>
      </c>
      <c r="C15" s="1189"/>
      <c r="D15" s="1189"/>
      <c r="E15" s="1189"/>
      <c r="F15" s="1189"/>
      <c r="G15" s="1189"/>
      <c r="H15" s="1194" t="s">
        <v>258</v>
      </c>
      <c r="I15" s="1189"/>
      <c r="J15" s="1189"/>
      <c r="K15" s="1189"/>
      <c r="L15" s="1189"/>
      <c r="M15" s="1189"/>
      <c r="N15" s="1189"/>
    </row>
    <row r="16" spans="1:14" ht="10.95" customHeight="1">
      <c r="A16" s="1192"/>
      <c r="B16" s="1189"/>
      <c r="C16" s="1189"/>
      <c r="D16" s="1189"/>
      <c r="E16" s="1189"/>
      <c r="F16" s="1189"/>
      <c r="G16" s="1189"/>
      <c r="H16" s="1189"/>
      <c r="I16" s="1189"/>
      <c r="J16" s="1189"/>
      <c r="K16" s="1189"/>
      <c r="L16" s="1189"/>
      <c r="M16" s="1189"/>
      <c r="N16" s="1189"/>
    </row>
    <row r="17" spans="1:14">
      <c r="A17" s="1192"/>
      <c r="B17" s="1189"/>
      <c r="C17" s="1189"/>
      <c r="D17" s="1189"/>
      <c r="E17" s="1189"/>
      <c r="F17" s="1189"/>
      <c r="G17" s="1189"/>
      <c r="H17" s="1189"/>
      <c r="I17" s="1189"/>
      <c r="J17" s="1189"/>
      <c r="K17" s="1189"/>
      <c r="L17" s="1189"/>
      <c r="M17" s="1189"/>
      <c r="N17" s="1189"/>
    </row>
    <row r="18" spans="1:14" ht="8.4" customHeight="1">
      <c r="A18" s="1192"/>
      <c r="B18" s="1189"/>
      <c r="C18" s="1189"/>
      <c r="D18" s="1189"/>
      <c r="E18" s="1189"/>
      <c r="F18" s="1189"/>
      <c r="G18" s="1189"/>
      <c r="H18" s="1189"/>
      <c r="I18" s="1189"/>
      <c r="J18" s="1189"/>
      <c r="K18" s="1189"/>
      <c r="L18" s="1189"/>
      <c r="M18" s="1189"/>
      <c r="N18" s="1189"/>
    </row>
    <row r="19" spans="1:14">
      <c r="A19" s="1192">
        <v>6</v>
      </c>
      <c r="B19" s="1189" t="s">
        <v>74</v>
      </c>
      <c r="C19" s="1189"/>
      <c r="D19" s="1189"/>
      <c r="E19" s="1189"/>
      <c r="F19" s="1189"/>
      <c r="G19" s="1189"/>
      <c r="H19" s="1194" t="s">
        <v>90</v>
      </c>
      <c r="I19" s="1189"/>
      <c r="J19" s="1189"/>
      <c r="K19" s="1189"/>
      <c r="L19" s="1189"/>
      <c r="M19" s="1189"/>
      <c r="N19" s="1189"/>
    </row>
    <row r="20" spans="1:14" ht="39.6" customHeight="1">
      <c r="A20" s="1192"/>
      <c r="B20" s="1189"/>
      <c r="C20" s="1189"/>
      <c r="D20" s="1189"/>
      <c r="E20" s="1189"/>
      <c r="F20" s="1189"/>
      <c r="G20" s="1189"/>
      <c r="H20" s="1189"/>
      <c r="I20" s="1189"/>
      <c r="J20" s="1189"/>
      <c r="K20" s="1189"/>
      <c r="L20" s="1189"/>
      <c r="M20" s="1189"/>
      <c r="N20" s="1189"/>
    </row>
    <row r="21" spans="1:14" ht="8.4" customHeight="1">
      <c r="A21" s="1192"/>
      <c r="B21" s="1189"/>
      <c r="C21" s="1189"/>
      <c r="D21" s="1189"/>
      <c r="E21" s="1189"/>
      <c r="F21" s="1189"/>
      <c r="G21" s="1189"/>
      <c r="H21" s="1189"/>
      <c r="I21" s="1189"/>
      <c r="J21" s="1189"/>
      <c r="K21" s="1189"/>
      <c r="L21" s="1189"/>
      <c r="M21" s="1189"/>
      <c r="N21" s="1189"/>
    </row>
    <row r="22" spans="1:14" ht="12.6" customHeight="1">
      <c r="A22" s="1192"/>
      <c r="B22" s="1189"/>
      <c r="C22" s="1189"/>
      <c r="D22" s="1189"/>
      <c r="E22" s="1189"/>
      <c r="F22" s="1189"/>
      <c r="G22" s="1189"/>
      <c r="H22" s="1189"/>
      <c r="I22" s="1189"/>
      <c r="J22" s="1189"/>
      <c r="K22" s="1189"/>
      <c r="L22" s="1189"/>
      <c r="M22" s="1189"/>
      <c r="N22" s="1189"/>
    </row>
    <row r="23" spans="1:14" ht="15" customHeight="1">
      <c r="A23" s="1192"/>
      <c r="B23" s="1189"/>
      <c r="C23" s="1189"/>
      <c r="D23" s="1189"/>
      <c r="E23" s="1189"/>
      <c r="F23" s="1189"/>
      <c r="G23" s="1189"/>
      <c r="H23" s="1189"/>
      <c r="I23" s="1189"/>
      <c r="J23" s="1189"/>
      <c r="K23" s="1189"/>
      <c r="L23" s="1189"/>
      <c r="M23" s="1189"/>
      <c r="N23" s="1189"/>
    </row>
    <row r="24" spans="1:14" ht="38.4" customHeight="1">
      <c r="A24" s="1192">
        <v>7</v>
      </c>
      <c r="B24" s="1199" t="s">
        <v>75</v>
      </c>
      <c r="C24" s="1199"/>
      <c r="D24" s="1199"/>
      <c r="E24" s="1199"/>
      <c r="F24" s="1199"/>
      <c r="G24" s="1199"/>
      <c r="H24" s="1200" t="s">
        <v>259</v>
      </c>
      <c r="I24" s="1199"/>
      <c r="J24" s="1199"/>
      <c r="K24" s="1199"/>
      <c r="L24" s="1199"/>
      <c r="M24" s="1199"/>
      <c r="N24" s="1199"/>
    </row>
    <row r="25" spans="1:14" ht="38.4" customHeight="1">
      <c r="A25" s="1192"/>
      <c r="B25" s="1199"/>
      <c r="C25" s="1199"/>
      <c r="D25" s="1199"/>
      <c r="E25" s="1199"/>
      <c r="F25" s="1199"/>
      <c r="G25" s="1199"/>
      <c r="H25" s="1199"/>
      <c r="I25" s="1199"/>
      <c r="J25" s="1199"/>
      <c r="K25" s="1199"/>
      <c r="L25" s="1199"/>
      <c r="M25" s="1199"/>
      <c r="N25" s="1199"/>
    </row>
    <row r="26" spans="1:14" ht="38.4" customHeight="1">
      <c r="A26" s="1192"/>
      <c r="B26" s="1199"/>
      <c r="C26" s="1199"/>
      <c r="D26" s="1199"/>
      <c r="E26" s="1199"/>
      <c r="F26" s="1199"/>
      <c r="G26" s="1199"/>
      <c r="H26" s="1199"/>
      <c r="I26" s="1199"/>
      <c r="J26" s="1199"/>
      <c r="K26" s="1199"/>
      <c r="L26" s="1199"/>
      <c r="M26" s="1199"/>
      <c r="N26" s="1199"/>
    </row>
    <row r="27" spans="1:14" ht="25.95" customHeight="1">
      <c r="A27" s="1192"/>
      <c r="B27" s="1199"/>
      <c r="C27" s="1199"/>
      <c r="D27" s="1199"/>
      <c r="E27" s="1199"/>
      <c r="F27" s="1199"/>
      <c r="G27" s="1199"/>
      <c r="H27" s="1199"/>
      <c r="I27" s="1199"/>
      <c r="J27" s="1199"/>
      <c r="K27" s="1199"/>
      <c r="L27" s="1199"/>
      <c r="M27" s="1199"/>
      <c r="N27" s="1199"/>
    </row>
    <row r="28" spans="1:14" ht="39" customHeight="1">
      <c r="A28" s="1192"/>
      <c r="B28" s="1199"/>
      <c r="C28" s="1199"/>
      <c r="D28" s="1199"/>
      <c r="E28" s="1199"/>
      <c r="F28" s="1199"/>
      <c r="G28" s="1199"/>
      <c r="H28" s="1199"/>
      <c r="I28" s="1199"/>
      <c r="J28" s="1199"/>
      <c r="K28" s="1199"/>
      <c r="L28" s="1199"/>
      <c r="M28" s="1199"/>
      <c r="N28" s="1199"/>
    </row>
    <row r="29" spans="1:14">
      <c r="A29" s="1192">
        <v>8</v>
      </c>
      <c r="B29" s="1200" t="s">
        <v>76</v>
      </c>
      <c r="C29" s="1200"/>
      <c r="D29" s="1200"/>
      <c r="E29" s="1200"/>
      <c r="F29" s="1200"/>
      <c r="G29" s="1200"/>
      <c r="H29" s="1200" t="s">
        <v>91</v>
      </c>
      <c r="I29" s="1199"/>
      <c r="J29" s="1199"/>
      <c r="K29" s="1199"/>
      <c r="L29" s="1199"/>
      <c r="M29" s="1199"/>
      <c r="N29" s="1199"/>
    </row>
    <row r="30" spans="1:14" ht="20.399999999999999" customHeight="1">
      <c r="A30" s="1192"/>
      <c r="B30" s="1200"/>
      <c r="C30" s="1200"/>
      <c r="D30" s="1200"/>
      <c r="E30" s="1200"/>
      <c r="F30" s="1200"/>
      <c r="G30" s="1200"/>
      <c r="H30" s="1199"/>
      <c r="I30" s="1199"/>
      <c r="J30" s="1199"/>
      <c r="K30" s="1199"/>
      <c r="L30" s="1199"/>
      <c r="M30" s="1199"/>
      <c r="N30" s="1199"/>
    </row>
    <row r="31" spans="1:14" ht="20.399999999999999" customHeight="1">
      <c r="A31" s="1192"/>
      <c r="B31" s="1200"/>
      <c r="C31" s="1200"/>
      <c r="D31" s="1200"/>
      <c r="E31" s="1200"/>
      <c r="F31" s="1200"/>
      <c r="G31" s="1200"/>
      <c r="H31" s="1199"/>
      <c r="I31" s="1199"/>
      <c r="J31" s="1199"/>
      <c r="K31" s="1199"/>
      <c r="L31" s="1199"/>
      <c r="M31" s="1199"/>
      <c r="N31" s="1199"/>
    </row>
    <row r="32" spans="1:14" ht="31.95" customHeight="1">
      <c r="A32" s="1192"/>
      <c r="B32" s="1200"/>
      <c r="C32" s="1200"/>
      <c r="D32" s="1200"/>
      <c r="E32" s="1200"/>
      <c r="F32" s="1200"/>
      <c r="G32" s="1200"/>
      <c r="H32" s="1199"/>
      <c r="I32" s="1199"/>
      <c r="J32" s="1199"/>
      <c r="K32" s="1199"/>
      <c r="L32" s="1199"/>
      <c r="M32" s="1199"/>
      <c r="N32" s="1199"/>
    </row>
    <row r="33" spans="1:14" ht="5.4" customHeight="1">
      <c r="A33" s="1192"/>
      <c r="B33" s="1200"/>
      <c r="C33" s="1200"/>
      <c r="D33" s="1200"/>
      <c r="E33" s="1200"/>
      <c r="F33" s="1200"/>
      <c r="G33" s="1200"/>
      <c r="H33" s="1199"/>
      <c r="I33" s="1199"/>
      <c r="J33" s="1199"/>
      <c r="K33" s="1199"/>
      <c r="L33" s="1199"/>
      <c r="M33" s="1199"/>
      <c r="N33" s="1199"/>
    </row>
    <row r="34" spans="1:14">
      <c r="A34" s="1192">
        <v>9</v>
      </c>
      <c r="B34" s="1199" t="s">
        <v>260</v>
      </c>
      <c r="C34" s="1199"/>
      <c r="D34" s="1199"/>
      <c r="E34" s="1199"/>
      <c r="F34" s="1199"/>
      <c r="G34" s="1199"/>
      <c r="H34" s="1200" t="s">
        <v>92</v>
      </c>
      <c r="I34" s="1199"/>
      <c r="J34" s="1199"/>
      <c r="K34" s="1199"/>
      <c r="L34" s="1199"/>
      <c r="M34" s="1199"/>
      <c r="N34" s="1199"/>
    </row>
    <row r="35" spans="1:14" ht="4.95" customHeight="1">
      <c r="A35" s="1192"/>
      <c r="B35" s="1199"/>
      <c r="C35" s="1199"/>
      <c r="D35" s="1199"/>
      <c r="E35" s="1199"/>
      <c r="F35" s="1199"/>
      <c r="G35" s="1199"/>
      <c r="H35" s="1199"/>
      <c r="I35" s="1199"/>
      <c r="J35" s="1199"/>
      <c r="K35" s="1199"/>
      <c r="L35" s="1199"/>
      <c r="M35" s="1199"/>
      <c r="N35" s="1199"/>
    </row>
    <row r="36" spans="1:14" ht="10.199999999999999" customHeight="1">
      <c r="A36" s="1192"/>
      <c r="B36" s="1199"/>
      <c r="C36" s="1199"/>
      <c r="D36" s="1199"/>
      <c r="E36" s="1199"/>
      <c r="F36" s="1199"/>
      <c r="G36" s="1199"/>
      <c r="H36" s="1199"/>
      <c r="I36" s="1199"/>
      <c r="J36" s="1199"/>
      <c r="K36" s="1199"/>
      <c r="L36" s="1199"/>
      <c r="M36" s="1199"/>
      <c r="N36" s="1199"/>
    </row>
    <row r="37" spans="1:14" ht="12" customHeight="1">
      <c r="A37" s="1192"/>
      <c r="B37" s="1199"/>
      <c r="C37" s="1199"/>
      <c r="D37" s="1199"/>
      <c r="E37" s="1199"/>
      <c r="F37" s="1199"/>
      <c r="G37" s="1199"/>
      <c r="H37" s="1199"/>
      <c r="I37" s="1199"/>
      <c r="J37" s="1199"/>
      <c r="K37" s="1199"/>
      <c r="L37" s="1199"/>
      <c r="M37" s="1199"/>
      <c r="N37" s="1199"/>
    </row>
    <row r="38" spans="1:14" ht="7.2" customHeight="1">
      <c r="A38" s="1192"/>
      <c r="B38" s="1199"/>
      <c r="C38" s="1199"/>
      <c r="D38" s="1199"/>
      <c r="E38" s="1199"/>
      <c r="F38" s="1199"/>
      <c r="G38" s="1199"/>
      <c r="H38" s="1199"/>
      <c r="I38" s="1199"/>
      <c r="J38" s="1199"/>
      <c r="K38" s="1199"/>
      <c r="L38" s="1199"/>
      <c r="M38" s="1199"/>
      <c r="N38" s="1199"/>
    </row>
    <row r="39" spans="1:14" ht="95.4" customHeight="1">
      <c r="A39" s="1201" t="s">
        <v>69</v>
      </c>
      <c r="B39" s="1202" t="s">
        <v>77</v>
      </c>
      <c r="C39" s="1203"/>
      <c r="D39" s="1203"/>
      <c r="E39" s="1203"/>
      <c r="F39" s="1203"/>
      <c r="G39" s="1203"/>
      <c r="H39" s="1203"/>
      <c r="I39" s="1203"/>
      <c r="J39" s="1203"/>
      <c r="K39" s="1203"/>
      <c r="L39" s="1203"/>
      <c r="M39" s="1203"/>
      <c r="N39" s="1203"/>
    </row>
    <row r="40" spans="1:14" ht="14.4" customHeight="1">
      <c r="A40" s="1201"/>
      <c r="B40" s="1204" t="s">
        <v>261</v>
      </c>
      <c r="C40" s="1205"/>
      <c r="D40" s="1205"/>
      <c r="E40" s="1205"/>
      <c r="F40" s="1205"/>
      <c r="G40" s="1205"/>
      <c r="H40" s="1205"/>
      <c r="I40" s="1205"/>
      <c r="J40" s="1205"/>
      <c r="K40" s="1205"/>
      <c r="L40" s="1205"/>
      <c r="M40" s="1205"/>
      <c r="N40" s="1206"/>
    </row>
    <row r="41" spans="1:14">
      <c r="A41" s="1201"/>
      <c r="B41" s="1207"/>
      <c r="C41" s="1208"/>
      <c r="D41" s="1208"/>
      <c r="E41" s="1208"/>
      <c r="F41" s="1208"/>
      <c r="G41" s="1208"/>
      <c r="H41" s="1208"/>
      <c r="I41" s="1208"/>
      <c r="J41" s="1208"/>
      <c r="K41" s="1208"/>
      <c r="L41" s="1208"/>
      <c r="M41" s="1208"/>
      <c r="N41" s="1209"/>
    </row>
    <row r="42" spans="1:14" ht="23.4" customHeight="1">
      <c r="A42" s="1201"/>
      <c r="B42" s="1210"/>
      <c r="C42" s="1211"/>
      <c r="D42" s="1211"/>
      <c r="E42" s="1211"/>
      <c r="F42" s="1211"/>
      <c r="G42" s="1211"/>
      <c r="H42" s="1211"/>
      <c r="I42" s="1211"/>
      <c r="J42" s="1211"/>
      <c r="K42" s="1211"/>
      <c r="L42" s="1211"/>
      <c r="M42" s="1211"/>
      <c r="N42" s="1212"/>
    </row>
    <row r="43" spans="1:14">
      <c r="A43" s="1201"/>
      <c r="B43" s="1207" t="s">
        <v>93</v>
      </c>
      <c r="C43" s="1213"/>
      <c r="D43" s="1213"/>
      <c r="E43" s="1213"/>
      <c r="F43" s="1213"/>
      <c r="G43" s="1213"/>
      <c r="H43" s="1213"/>
      <c r="I43" s="1213"/>
      <c r="J43" s="1213"/>
      <c r="K43" s="1213"/>
      <c r="L43" s="1213"/>
      <c r="M43" s="1213"/>
      <c r="N43" s="1214"/>
    </row>
    <row r="44" spans="1:14" ht="21" customHeight="1">
      <c r="A44" s="1201"/>
      <c r="B44" s="1215"/>
      <c r="C44" s="1213"/>
      <c r="D44" s="1213"/>
      <c r="E44" s="1213"/>
      <c r="F44" s="1213"/>
      <c r="G44" s="1213"/>
      <c r="H44" s="1213"/>
      <c r="I44" s="1213"/>
      <c r="J44" s="1213"/>
      <c r="K44" s="1213"/>
      <c r="L44" s="1213"/>
      <c r="M44" s="1213"/>
      <c r="N44" s="1214"/>
    </row>
    <row r="45" spans="1:14" ht="18" customHeight="1">
      <c r="A45" s="1201"/>
      <c r="B45" s="1216"/>
      <c r="C45" s="1217"/>
      <c r="D45" s="1217"/>
      <c r="E45" s="1217"/>
      <c r="F45" s="1217"/>
      <c r="G45" s="1217"/>
      <c r="H45" s="1217"/>
      <c r="I45" s="1217"/>
      <c r="J45" s="1217"/>
      <c r="K45" s="1217"/>
      <c r="L45" s="1217"/>
      <c r="M45" s="1217"/>
      <c r="N45" s="1218"/>
    </row>
  </sheetData>
  <sheetProtection algorithmName="SHA-512" hashValue="BHM1IAcvTz+aCrD99GOFsm8Q9TflsPerEbRY2ArvoBgFwOOqj3mJFWMCL1cbbi2VorBuqD9mpkU5jFpWUxgtjA==" saltValue="YqheUU0sgLzAsgW5k56/Ig=="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例　①収支予算書　事業</vt:lpstr>
      <vt:lpstr>例　②収支報告書</vt:lpstr>
      <vt:lpstr>例　③支出明細書</vt:lpstr>
      <vt:lpstr>例　④活動報告書</vt:lpstr>
      <vt:lpstr>支出明細集計_リスト</vt:lpstr>
      <vt:lpstr>例　①収支予算書　事業（A4縦2頁印刷用）</vt:lpstr>
      <vt:lpstr>(別紙1) 2025年度対象経費基準【基盤強化推進費・事業】</vt:lpstr>
      <vt:lpstr>【JBA】証拠書類（注意点）</vt:lpstr>
      <vt:lpstr>'(別紙1) 2025年度対象経費基準【基盤強化推進費・事業】'!Print_Area</vt:lpstr>
      <vt:lpstr>'例　①収支予算書　事業'!Print_Area</vt:lpstr>
      <vt:lpstr>'例　①収支予算書　事業（A4縦2頁印刷用）'!Print_Area</vt:lpstr>
      <vt:lpstr>'例　②収支報告書'!Print_Area</vt:lpstr>
      <vt:lpstr>'例　③支出明細書'!Print_Area</vt:lpstr>
      <vt:lpstr>'例　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2025-02-08T05:46:28Z</cp:lastPrinted>
  <dcterms:created xsi:type="dcterms:W3CDTF">2017-03-22T11:28:31Z</dcterms:created>
  <dcterms:modified xsi:type="dcterms:W3CDTF">2025-02-22T02:03:04Z</dcterms:modified>
</cp:coreProperties>
</file>