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24226"/>
  <mc:AlternateContent xmlns:mc="http://schemas.openxmlformats.org/markup-compatibility/2006">
    <mc:Choice Requires="x15">
      <x15ac:absPath xmlns:x15ac="http://schemas.microsoft.com/office/spreadsheetml/2010/11/ac" url="C:\Users\hbaof\Downloads\地区協会HPアップ\"/>
    </mc:Choice>
  </mc:AlternateContent>
  <xr:revisionPtr revIDLastSave="0" documentId="8_{77C9E3A1-C84D-4AC5-9306-D36DF54F96A7}" xr6:coauthVersionLast="47" xr6:coauthVersionMax="47" xr10:uidLastSave="{00000000-0000-0000-0000-000000000000}"/>
  <bookViews>
    <workbookView xWindow="28692" yWindow="-108" windowWidth="29016" windowHeight="15696" tabRatio="785" xr2:uid="{A5EBA587-DBED-49AC-A028-58BD5C68B118}"/>
  </bookViews>
  <sheets>
    <sheet name="例　①収支予算書　基盤強化推進費" sheetId="17" r:id="rId1"/>
    <sheet name="例　②収支報告書" sheetId="1" r:id="rId2"/>
    <sheet name="例　③支出明細書" sheetId="2" r:id="rId3"/>
    <sheet name="例　④活動報告書" sheetId="6" r:id="rId4"/>
    <sheet name="支出明細集計_リスト" sheetId="12" state="hidden" r:id="rId5"/>
    <sheet name="例　①収支予算書　基盤強化推進費（A4縦2頁印刷用）" sheetId="21" r:id="rId6"/>
    <sheet name="「会議・日当・旅費交通・食糧・雑費」の区分(科目)の適用" sheetId="23" r:id="rId7"/>
    <sheet name="(別紙1)2025対象経費基準【基盤強化推進費　事業運営費】" sheetId="24" r:id="rId8"/>
  </sheets>
  <externalReferences>
    <externalReference r:id="rId9"/>
    <externalReference r:id="rId10"/>
    <externalReference r:id="rId11"/>
    <externalReference r:id="rId12"/>
    <externalReference r:id="rId13"/>
    <externalReference r:id="rId14"/>
  </externalReferences>
  <definedNames>
    <definedName name="_xlnm._FilterDatabase" localSheetId="0" hidden="1">'例　①収支予算書　基盤強化推進費'!$A$5:$AD$19</definedName>
    <definedName name="_xlnm._FilterDatabase" localSheetId="5" hidden="1">'例　①収支予算書　基盤強化推進費（A4縦2頁印刷用）'!$A$5:$AD$19</definedName>
    <definedName name="_xlnm.Print_Area" localSheetId="7">'(別紙1)2025対象経費基準【基盤強化推進費　事業運営費】'!$A$1:$AW$7</definedName>
    <definedName name="_xlnm.Print_Area" localSheetId="6">'「会議・日当・旅費交通・食糧・雑費」の区分(科目)の適用'!$A$1:$K$14</definedName>
    <definedName name="_xlnm.Print_Area" localSheetId="0">'例　①収支予算書　基盤強化推進費'!$A$1:$BD$74</definedName>
    <definedName name="_xlnm.Print_Area" localSheetId="5">'例　①収支予算書　基盤強化推進費（A4縦2頁印刷用）'!$A$1:$BD$74</definedName>
    <definedName name="_xlnm.Print_Area" localSheetId="1">'例　②収支報告書'!$A$1:$AD$50</definedName>
    <definedName name="_xlnm.Print_Area" localSheetId="2">'例　③支出明細書'!$A$1:$H$65</definedName>
    <definedName name="_xlnm.Print_Area" localSheetId="3">'例　④活動報告書'!$A$1:$V$78</definedName>
    <definedName name="Z_C3470CC4_D0F0_4B7F_8446_B235CFA777F2_.wvu.Cols" localSheetId="2" hidden="1">支出明細集計_リスト!$G:$G</definedName>
    <definedName name="Z_C3470CC4_D0F0_4B7F_8446_B235CFA777F2_.wvu.PrintArea" localSheetId="1" hidden="1">'例　②収支報告書'!$A$1:$AD$52</definedName>
    <definedName name="Z_C3470CC4_D0F0_4B7F_8446_B235CFA777F2_.wvu.PrintArea" localSheetId="2" hidden="1">'例　③支出明細書'!$A$3:$J$66</definedName>
    <definedName name="勘定科目" localSheetId="7">'[1]❷支出明細書'!$N$4:$N$26</definedName>
    <definedName name="勘定科目" localSheetId="6">'[2]❷支出明細書'!$N$4:$N$26</definedName>
    <definedName name="勘定科目">支出明細集計_リスト!$G$4:$G$35</definedName>
    <definedName name="対象外経費" localSheetId="7">'[1]❷支出明細書'!$P$4:$P$17</definedName>
    <definedName name="対象外経費" localSheetId="6">'[2]❷支出明細書'!$P$4:$P$17</definedName>
    <definedName name="対象外経費">支出明細集計_リスト!$I$4:$I$27</definedName>
    <definedName name="対象経費" localSheetId="7">'[1]❷支出明細書'!$O$4:$O$12</definedName>
    <definedName name="対象経費" localSheetId="6">'[2]❷支出明細書'!$O$4:$O$12</definedName>
    <definedName name="対象経費">支出明細集計_リスト!$H$4:$H$27</definedName>
    <definedName name="大区分" localSheetId="7">[3]区分表!$B$2:$G$2</definedName>
    <definedName name="大区分" localSheetId="6">[4]区分表!$B$2:$G$2</definedName>
    <definedName name="大区分">[3]区分表!$B$2:$G$2</definedName>
    <definedName name="中区分" localSheetId="7">'[1]❶ﾌｧﾝﾄﾞA収支報告書'!$V$2:$AA$2</definedName>
    <definedName name="中区分" localSheetId="6">'[2]❶ﾌｧﾝﾄﾞA収支報告書'!$V$2:$AA$2</definedName>
    <definedName name="中区分">'[5]❶ﾌｧﾝﾄﾞA収支報告書'!$V$2:$AA$2</definedName>
  </definedNames>
  <calcPr calcId="191029"/>
  <customWorkbookViews>
    <customWorkbookView name="user44 - 個人用ビュー" guid="{C3470CC4-D0F0-4B7F-8446-B235CFA777F2}" mergeInterval="0" personalView="1" maximized="1" xWindow="-8" yWindow="-8" windowWidth="1296" windowHeight="1000" activeSheetId="2"/>
  </customWorkbookViews>
</workbook>
</file>

<file path=xl/calcChain.xml><?xml version="1.0" encoding="utf-8"?>
<calcChain xmlns="http://schemas.openxmlformats.org/spreadsheetml/2006/main">
  <c r="J37" i="1" l="1"/>
  <c r="J36" i="1"/>
  <c r="J35" i="1"/>
  <c r="J34" i="1"/>
  <c r="J38" i="1"/>
  <c r="J33" i="1"/>
  <c r="J39" i="1"/>
  <c r="J46" i="1"/>
  <c r="J41" i="1"/>
  <c r="J44" i="1"/>
  <c r="J45" i="1"/>
  <c r="J47" i="1"/>
  <c r="V5" i="21"/>
  <c r="AZ58" i="21"/>
  <c r="BA58" i="21"/>
  <c r="BB58" i="21"/>
  <c r="AZ59" i="21"/>
  <c r="BA59" i="21"/>
  <c r="BB59" i="21"/>
  <c r="AZ60" i="21"/>
  <c r="BA60" i="21"/>
  <c r="BB60" i="21"/>
  <c r="AZ61" i="21"/>
  <c r="BA61" i="21"/>
  <c r="BB61" i="21"/>
  <c r="AZ62" i="21"/>
  <c r="BA62" i="21"/>
  <c r="BB62" i="21"/>
  <c r="AZ63" i="21"/>
  <c r="BA63" i="21"/>
  <c r="BB63" i="21"/>
  <c r="AY63" i="21"/>
  <c r="AY62" i="21"/>
  <c r="AY61" i="21"/>
  <c r="AY60" i="21"/>
  <c r="AY59" i="21"/>
  <c r="AY58" i="21"/>
  <c r="AU58" i="21"/>
  <c r="AW59" i="21"/>
  <c r="AW63" i="21"/>
  <c r="AW62" i="21"/>
  <c r="AW61" i="21"/>
  <c r="AW60" i="21"/>
  <c r="AU59" i="21"/>
  <c r="AQ58" i="21"/>
  <c r="AR58" i="21"/>
  <c r="AS58" i="21"/>
  <c r="AT58" i="21"/>
  <c r="AQ59" i="21"/>
  <c r="AR59" i="21"/>
  <c r="AS59" i="21"/>
  <c r="AT59" i="21"/>
  <c r="AQ60" i="21"/>
  <c r="AR60" i="21"/>
  <c r="AS60" i="21"/>
  <c r="AT60" i="21"/>
  <c r="AU60" i="21"/>
  <c r="AQ61" i="21"/>
  <c r="AR61" i="21"/>
  <c r="AS61" i="21"/>
  <c r="AT61" i="21"/>
  <c r="AU61" i="21"/>
  <c r="AQ62" i="21"/>
  <c r="AR62" i="21"/>
  <c r="AS62" i="21"/>
  <c r="AT62" i="21"/>
  <c r="AU62" i="21"/>
  <c r="AQ63" i="21"/>
  <c r="AR63" i="21"/>
  <c r="AS63" i="21"/>
  <c r="AT63" i="21"/>
  <c r="AU63" i="21"/>
  <c r="AT50" i="21"/>
  <c r="AT51" i="21"/>
  <c r="AT52" i="21"/>
  <c r="AT53" i="21"/>
  <c r="AT54" i="21"/>
  <c r="AT55" i="21"/>
  <c r="AU55" i="21"/>
  <c r="AU54" i="21"/>
  <c r="AU53" i="21"/>
  <c r="AU52" i="21"/>
  <c r="AU51" i="21"/>
  <c r="AU50" i="21"/>
  <c r="AY51" i="21"/>
  <c r="AZ51" i="21"/>
  <c r="BA51" i="21"/>
  <c r="BB51" i="21"/>
  <c r="AY52" i="21"/>
  <c r="AZ52" i="21"/>
  <c r="BA52" i="21"/>
  <c r="BB52" i="21"/>
  <c r="AY53" i="21"/>
  <c r="AZ53" i="21"/>
  <c r="BA53" i="21"/>
  <c r="BB53" i="21"/>
  <c r="AY54" i="21"/>
  <c r="AZ54" i="21"/>
  <c r="BA54" i="21"/>
  <c r="BB54" i="21"/>
  <c r="AY55" i="21"/>
  <c r="AZ55" i="21"/>
  <c r="BA55" i="21"/>
  <c r="BB55" i="21"/>
  <c r="AX51" i="21"/>
  <c r="AX52" i="21"/>
  <c r="AX53" i="21"/>
  <c r="AX54" i="21"/>
  <c r="AX55" i="21"/>
  <c r="AZ50" i="21"/>
  <c r="BA50" i="21"/>
  <c r="BB50" i="21"/>
  <c r="AY50" i="21"/>
  <c r="AX50" i="21"/>
  <c r="AV50" i="21"/>
  <c r="AV51" i="21"/>
  <c r="AV52" i="21"/>
  <c r="AV53" i="21"/>
  <c r="AV54" i="21"/>
  <c r="AV55" i="21"/>
  <c r="AH63" i="17"/>
  <c r="AH62" i="17"/>
  <c r="AH61" i="17"/>
  <c r="AH60" i="17"/>
  <c r="AH59" i="17"/>
  <c r="AX63" i="17"/>
  <c r="AX63" i="21" s="1"/>
  <c r="AX62" i="17"/>
  <c r="AX62" i="21" s="1"/>
  <c r="AX61" i="17"/>
  <c r="AX61" i="21" s="1"/>
  <c r="AX60" i="17"/>
  <c r="AX60" i="21" s="1"/>
  <c r="AX59" i="17"/>
  <c r="AX59" i="21" s="1"/>
  <c r="AV60" i="17"/>
  <c r="AV60" i="21" s="1"/>
  <c r="AV61" i="17"/>
  <c r="AV61" i="21" s="1"/>
  <c r="AV62" i="17"/>
  <c r="AV62" i="21" s="1"/>
  <c r="AV63" i="17"/>
  <c r="AV63" i="21" s="1"/>
  <c r="AV59" i="17"/>
  <c r="AV59" i="21" s="1"/>
  <c r="AW55" i="17"/>
  <c r="Y49" i="17" s="1"/>
  <c r="AW54" i="17"/>
  <c r="Y48" i="17" s="1"/>
  <c r="AW53" i="17"/>
  <c r="Y47" i="17" s="1"/>
  <c r="AW52" i="17"/>
  <c r="Y46" i="17" s="1"/>
  <c r="AW51" i="17"/>
  <c r="Y45" i="17" s="1"/>
  <c r="AL55" i="17"/>
  <c r="AL54" i="17"/>
  <c r="AL53" i="17"/>
  <c r="AL52" i="17"/>
  <c r="AL51" i="17"/>
  <c r="AL51" i="21" s="1"/>
  <c r="AW51" i="21" l="1"/>
  <c r="AW53" i="21"/>
  <c r="AW54" i="21"/>
  <c r="AW55" i="21"/>
  <c r="AX64" i="21"/>
  <c r="AV64" i="21"/>
  <c r="AW52" i="21"/>
  <c r="AW56" i="17"/>
  <c r="AW56" i="21" l="1"/>
  <c r="AI70" i="21" l="1"/>
  <c r="AJ70" i="21"/>
  <c r="AK70" i="21"/>
  <c r="AL70" i="21"/>
  <c r="AN70" i="21"/>
  <c r="AO70" i="21"/>
  <c r="AI71" i="21"/>
  <c r="AJ71" i="21"/>
  <c r="AK71" i="21"/>
  <c r="AL71" i="21"/>
  <c r="AN71" i="21"/>
  <c r="AO71" i="21"/>
  <c r="AI72" i="21"/>
  <c r="AJ72" i="21"/>
  <c r="AK72" i="21"/>
  <c r="AL72" i="21"/>
  <c r="AN72" i="21"/>
  <c r="AO72" i="21"/>
  <c r="AO69" i="21"/>
  <c r="AN69" i="21"/>
  <c r="AN63" i="21"/>
  <c r="AJ69" i="21"/>
  <c r="AK69" i="21"/>
  <c r="AL69" i="21"/>
  <c r="AI69" i="21"/>
  <c r="AI63" i="21"/>
  <c r="AP59" i="21"/>
  <c r="AI58" i="21"/>
  <c r="AJ58" i="21"/>
  <c r="AK58" i="21"/>
  <c r="AL58" i="21"/>
  <c r="AM58" i="21"/>
  <c r="AN58" i="21"/>
  <c r="AO58" i="21"/>
  <c r="AP58" i="21"/>
  <c r="AI60" i="21"/>
  <c r="AJ60" i="21"/>
  <c r="AK60" i="21"/>
  <c r="AL60" i="21"/>
  <c r="AM60" i="21"/>
  <c r="AN60" i="21"/>
  <c r="AO60" i="21"/>
  <c r="AP60" i="21"/>
  <c r="AI61" i="21"/>
  <c r="AJ61" i="21"/>
  <c r="AK61" i="21"/>
  <c r="AL61" i="21"/>
  <c r="AM61" i="21"/>
  <c r="AN61" i="21"/>
  <c r="AO61" i="21"/>
  <c r="AP61" i="21"/>
  <c r="AI62" i="21"/>
  <c r="AJ62" i="21"/>
  <c r="AK62" i="21"/>
  <c r="AL62" i="21"/>
  <c r="AM62" i="21"/>
  <c r="AN62" i="21"/>
  <c r="AO62" i="21"/>
  <c r="AP62" i="21"/>
  <c r="AJ63" i="21"/>
  <c r="AK63" i="21"/>
  <c r="AL63" i="21"/>
  <c r="AM63" i="21"/>
  <c r="AO63" i="21"/>
  <c r="AP63" i="21"/>
  <c r="AJ59" i="21"/>
  <c r="AK59" i="21"/>
  <c r="AL59" i="21"/>
  <c r="AM59" i="21"/>
  <c r="AN59" i="21"/>
  <c r="AO59" i="21"/>
  <c r="AI59" i="21"/>
  <c r="AM50" i="21"/>
  <c r="AN50" i="21"/>
  <c r="AO50" i="21"/>
  <c r="AP50" i="21"/>
  <c r="AQ50" i="21"/>
  <c r="AR50" i="21"/>
  <c r="AS50" i="21"/>
  <c r="AI52" i="21"/>
  <c r="AJ52" i="21"/>
  <c r="AK52" i="21"/>
  <c r="AM52" i="21"/>
  <c r="AN52" i="21"/>
  <c r="AO52" i="21"/>
  <c r="AP52" i="21"/>
  <c r="AQ52" i="21"/>
  <c r="AR52" i="21"/>
  <c r="AS52" i="21"/>
  <c r="AI53" i="21"/>
  <c r="AJ53" i="21"/>
  <c r="AK53" i="21"/>
  <c r="AM53" i="21"/>
  <c r="AN53" i="21"/>
  <c r="AO53" i="21"/>
  <c r="AP53" i="21"/>
  <c r="AQ53" i="21"/>
  <c r="AR53" i="21"/>
  <c r="AS53" i="21"/>
  <c r="AI54" i="21"/>
  <c r="AJ54" i="21"/>
  <c r="AK54" i="21"/>
  <c r="AM54" i="21"/>
  <c r="AN54" i="21"/>
  <c r="AO54" i="21"/>
  <c r="AP54" i="21"/>
  <c r="AQ54" i="21"/>
  <c r="AR54" i="21"/>
  <c r="AS54" i="21"/>
  <c r="AI55" i="21"/>
  <c r="AJ55" i="21"/>
  <c r="AK55" i="21"/>
  <c r="AM55" i="21"/>
  <c r="AN55" i="21"/>
  <c r="AO55" i="21"/>
  <c r="AP55" i="21"/>
  <c r="AQ55" i="21"/>
  <c r="AR55" i="21"/>
  <c r="AS55" i="21"/>
  <c r="AN51" i="21"/>
  <c r="AO51" i="21"/>
  <c r="AP51" i="21"/>
  <c r="AQ51" i="21"/>
  <c r="AR51" i="21"/>
  <c r="AS51" i="21"/>
  <c r="AM51" i="21"/>
  <c r="AK51" i="21"/>
  <c r="AJ51" i="21"/>
  <c r="AI51" i="21"/>
  <c r="AF52" i="21"/>
  <c r="AF69" i="21" s="1"/>
  <c r="AF53" i="21"/>
  <c r="AF70" i="21" s="1"/>
  <c r="AF54" i="21"/>
  <c r="AF71" i="21" s="1"/>
  <c r="AF55" i="21"/>
  <c r="AF72" i="21" s="1"/>
  <c r="AF51" i="21"/>
  <c r="AF59" i="21" s="1"/>
  <c r="AF45" i="21"/>
  <c r="AN40" i="21"/>
  <c r="AO40" i="21"/>
  <c r="AP40" i="21"/>
  <c r="AQ40" i="21"/>
  <c r="AR40" i="21"/>
  <c r="AS40" i="21"/>
  <c r="AT40" i="21"/>
  <c r="AU40" i="21"/>
  <c r="AO41" i="21"/>
  <c r="AP41" i="21"/>
  <c r="AQ41" i="21"/>
  <c r="AR41" i="21"/>
  <c r="AS41" i="21"/>
  <c r="AT41" i="21"/>
  <c r="AU41" i="21"/>
  <c r="AO42" i="21"/>
  <c r="AP42" i="21"/>
  <c r="AQ42" i="21"/>
  <c r="AR42" i="21"/>
  <c r="AS42" i="21"/>
  <c r="AT42" i="21"/>
  <c r="AU42" i="21"/>
  <c r="AO43" i="21"/>
  <c r="AP43" i="21"/>
  <c r="AQ43" i="21"/>
  <c r="AR43" i="21"/>
  <c r="AS43" i="21"/>
  <c r="AT43" i="21"/>
  <c r="AU43" i="21"/>
  <c r="AO44" i="21"/>
  <c r="AP44" i="21"/>
  <c r="AQ44" i="21"/>
  <c r="AR44" i="21"/>
  <c r="AS44" i="21"/>
  <c r="AT44" i="21"/>
  <c r="AU44" i="21"/>
  <c r="AO45" i="21"/>
  <c r="AP45" i="21"/>
  <c r="AQ45" i="21"/>
  <c r="AR45" i="21"/>
  <c r="AS45" i="21"/>
  <c r="AT45" i="21"/>
  <c r="AU45" i="21"/>
  <c r="AN42" i="21"/>
  <c r="AN43" i="21"/>
  <c r="AN44" i="21"/>
  <c r="AN45" i="21"/>
  <c r="AI42" i="21"/>
  <c r="AJ42" i="21"/>
  <c r="AK42" i="21"/>
  <c r="AL42" i="21"/>
  <c r="AI43" i="21"/>
  <c r="AJ43" i="21"/>
  <c r="AK43" i="21"/>
  <c r="AL43" i="21"/>
  <c r="AI44" i="21"/>
  <c r="AJ44" i="21"/>
  <c r="AK44" i="21"/>
  <c r="AL44" i="21"/>
  <c r="AI45" i="21"/>
  <c r="AJ45" i="21"/>
  <c r="AK45" i="21"/>
  <c r="AL45" i="21"/>
  <c r="AN41" i="21"/>
  <c r="AL41" i="21"/>
  <c r="AK41" i="21"/>
  <c r="AJ41" i="21"/>
  <c r="AI41" i="21"/>
  <c r="AF42" i="21"/>
  <c r="AF43" i="21"/>
  <c r="AF44" i="21"/>
  <c r="AF41" i="21"/>
  <c r="AF36" i="21"/>
  <c r="AH34" i="21"/>
  <c r="AI34" i="21"/>
  <c r="AK34" i="21"/>
  <c r="AH35" i="21"/>
  <c r="AI35" i="21"/>
  <c r="AK35" i="21"/>
  <c r="AH36" i="21"/>
  <c r="AI36" i="21"/>
  <c r="AK36" i="21"/>
  <c r="AK33" i="21"/>
  <c r="AI33" i="21"/>
  <c r="AH33" i="21"/>
  <c r="AF33" i="21"/>
  <c r="AF34" i="21"/>
  <c r="AF35" i="21"/>
  <c r="G30" i="21"/>
  <c r="AC51" i="21"/>
  <c r="AC52" i="21"/>
  <c r="AC53" i="21"/>
  <c r="AC54" i="21"/>
  <c r="AC55" i="21"/>
  <c r="AC56" i="21"/>
  <c r="AC57" i="21"/>
  <c r="AC58" i="21"/>
  <c r="AC59" i="21"/>
  <c r="AC60" i="21"/>
  <c r="AC61" i="21"/>
  <c r="AC62" i="21"/>
  <c r="AC63" i="21"/>
  <c r="AC64" i="21"/>
  <c r="AC65" i="21"/>
  <c r="AC66" i="21"/>
  <c r="AC67" i="21"/>
  <c r="AC68" i="21"/>
  <c r="AC50" i="21"/>
  <c r="Y50" i="21"/>
  <c r="Y51" i="21"/>
  <c r="Y52" i="21"/>
  <c r="Y53" i="21"/>
  <c r="Y54" i="21"/>
  <c r="Y55" i="21"/>
  <c r="Y56" i="21"/>
  <c r="Y57" i="21"/>
  <c r="Y58" i="21"/>
  <c r="Y59" i="21"/>
  <c r="Y60" i="21"/>
  <c r="Y61" i="21"/>
  <c r="Y62" i="21"/>
  <c r="Y63" i="21"/>
  <c r="Y64" i="21"/>
  <c r="Y65" i="21"/>
  <c r="Y66" i="21"/>
  <c r="Y67" i="21"/>
  <c r="Y68" i="21"/>
  <c r="S51" i="21"/>
  <c r="S52" i="21"/>
  <c r="S53" i="21"/>
  <c r="S54" i="21"/>
  <c r="S55" i="21"/>
  <c r="S56" i="21"/>
  <c r="S57" i="21"/>
  <c r="S58" i="21"/>
  <c r="S59" i="21"/>
  <c r="S60" i="21"/>
  <c r="S61" i="21"/>
  <c r="S62" i="21"/>
  <c r="S63" i="21"/>
  <c r="S68" i="21"/>
  <c r="S50" i="21"/>
  <c r="M50" i="21"/>
  <c r="M51" i="21"/>
  <c r="M52" i="21"/>
  <c r="M53" i="21"/>
  <c r="M54" i="21"/>
  <c r="M55" i="21"/>
  <c r="M56" i="21"/>
  <c r="M57" i="21"/>
  <c r="M58" i="21"/>
  <c r="M59" i="21"/>
  <c r="M60" i="21"/>
  <c r="M61" i="21"/>
  <c r="M62" i="21"/>
  <c r="M63" i="21"/>
  <c r="M68" i="21"/>
  <c r="K50" i="21"/>
  <c r="W50" i="21"/>
  <c r="W51" i="21"/>
  <c r="W52" i="21"/>
  <c r="W53" i="21"/>
  <c r="W54" i="21"/>
  <c r="W55" i="21"/>
  <c r="W56" i="21"/>
  <c r="W57" i="21"/>
  <c r="W58" i="21"/>
  <c r="W59" i="21"/>
  <c r="W60" i="21"/>
  <c r="W61" i="21"/>
  <c r="W62" i="21"/>
  <c r="W63" i="21"/>
  <c r="W68" i="21"/>
  <c r="Q50" i="21"/>
  <c r="Q51" i="21"/>
  <c r="Q52" i="21"/>
  <c r="Q53" i="21"/>
  <c r="Q54" i="21"/>
  <c r="Q55" i="21"/>
  <c r="Q56" i="21"/>
  <c r="Q57" i="21"/>
  <c r="Q58" i="21"/>
  <c r="Q59" i="21"/>
  <c r="Q60" i="21"/>
  <c r="Q61" i="21"/>
  <c r="Q62" i="21"/>
  <c r="Q63" i="21"/>
  <c r="Q68" i="21"/>
  <c r="K51" i="21"/>
  <c r="K52" i="21"/>
  <c r="K53" i="21"/>
  <c r="K54" i="21"/>
  <c r="K55" i="21"/>
  <c r="K56" i="21"/>
  <c r="K57" i="21"/>
  <c r="K58" i="21"/>
  <c r="K59" i="21"/>
  <c r="K60" i="21"/>
  <c r="K61" i="21"/>
  <c r="K62" i="21"/>
  <c r="K63" i="21"/>
  <c r="K68" i="21"/>
  <c r="G50" i="21"/>
  <c r="G51" i="21"/>
  <c r="G52" i="21"/>
  <c r="G53" i="21"/>
  <c r="G54" i="21"/>
  <c r="G55" i="21"/>
  <c r="G56" i="21"/>
  <c r="G57" i="21"/>
  <c r="G58" i="21"/>
  <c r="G59" i="21"/>
  <c r="G60" i="21"/>
  <c r="G61" i="21"/>
  <c r="G62" i="21"/>
  <c r="G63" i="21"/>
  <c r="G68" i="21"/>
  <c r="D33" i="21"/>
  <c r="G31" i="21"/>
  <c r="G32" i="21"/>
  <c r="G33" i="21"/>
  <c r="G27" i="21"/>
  <c r="G24" i="21"/>
  <c r="G25" i="21"/>
  <c r="G26" i="21"/>
  <c r="D23" i="21"/>
  <c r="U29" i="21"/>
  <c r="P29" i="21"/>
  <c r="P28" i="21"/>
  <c r="J28" i="21"/>
  <c r="J29" i="21"/>
  <c r="D27" i="21"/>
  <c r="D30" i="21"/>
  <c r="D31" i="21"/>
  <c r="D32" i="21"/>
  <c r="D24" i="21"/>
  <c r="D25" i="21"/>
  <c r="D26" i="21"/>
  <c r="C16" i="21"/>
  <c r="C17" i="21"/>
  <c r="C18" i="21"/>
  <c r="C19" i="21"/>
  <c r="S15" i="21"/>
  <c r="P15" i="21"/>
  <c r="N15" i="21"/>
  <c r="L15" i="21"/>
  <c r="H15" i="21"/>
  <c r="F15" i="21"/>
  <c r="D15" i="21"/>
  <c r="C14" i="21"/>
  <c r="D11" i="21"/>
  <c r="J11" i="21"/>
  <c r="D8" i="21"/>
  <c r="L3" i="21" s="1"/>
  <c r="V6" i="21"/>
  <c r="V7" i="21"/>
  <c r="V8" i="21"/>
  <c r="AF60" i="21"/>
  <c r="D10" i="21"/>
  <c r="S65" i="17"/>
  <c r="S65" i="21" s="1"/>
  <c r="S66" i="17"/>
  <c r="S66" i="21" s="1"/>
  <c r="S67" i="17"/>
  <c r="S67" i="21" s="1"/>
  <c r="S64" i="17"/>
  <c r="S64" i="21" s="1"/>
  <c r="M65" i="17"/>
  <c r="M65" i="21" s="1"/>
  <c r="M66" i="17"/>
  <c r="M66" i="21" s="1"/>
  <c r="M67" i="17"/>
  <c r="M67" i="21" s="1"/>
  <c r="M64" i="17"/>
  <c r="M64" i="21" s="1"/>
  <c r="G64" i="17"/>
  <c r="G64" i="21" s="1"/>
  <c r="G65" i="17"/>
  <c r="G65" i="21" s="1"/>
  <c r="G66" i="17"/>
  <c r="G66" i="21" s="1"/>
  <c r="G67" i="17"/>
  <c r="G67" i="21" s="1"/>
  <c r="AF69" i="17"/>
  <c r="G40" i="17"/>
  <c r="G40" i="21" s="1"/>
  <c r="G41" i="17"/>
  <c r="G41" i="21" s="1"/>
  <c r="G42" i="17"/>
  <c r="G42" i="21" s="1"/>
  <c r="G43" i="17"/>
  <c r="G43" i="21" s="1"/>
  <c r="G39" i="17"/>
  <c r="G39" i="21" s="1"/>
  <c r="AF60" i="17"/>
  <c r="G46" i="17"/>
  <c r="G46" i="21" s="1"/>
  <c r="G47" i="17"/>
  <c r="G47" i="21" s="1"/>
  <c r="G48" i="17"/>
  <c r="G48" i="21" s="1"/>
  <c r="G49" i="17"/>
  <c r="G49" i="21" s="1"/>
  <c r="G45" i="17"/>
  <c r="G45" i="21" s="1"/>
  <c r="AF59" i="17"/>
  <c r="AF70" i="17"/>
  <c r="AF71" i="17"/>
  <c r="AF72" i="17"/>
  <c r="AF61" i="17"/>
  <c r="AF62" i="17"/>
  <c r="AF63" i="17"/>
  <c r="I24" i="6"/>
  <c r="S7" i="1"/>
  <c r="I5" i="2"/>
  <c r="J5" i="2"/>
  <c r="I6" i="2"/>
  <c r="J6" i="2"/>
  <c r="T7" i="2"/>
  <c r="I7" i="2"/>
  <c r="J7" i="2"/>
  <c r="I8" i="2"/>
  <c r="J8" i="2"/>
  <c r="T9" i="2"/>
  <c r="I9" i="2"/>
  <c r="U12" i="2" s="1"/>
  <c r="J9" i="2"/>
  <c r="V12" i="2" s="1"/>
  <c r="I10" i="2"/>
  <c r="J10" i="2"/>
  <c r="T11" i="2"/>
  <c r="I11" i="2"/>
  <c r="J11" i="2"/>
  <c r="I12" i="2"/>
  <c r="U16" i="2" s="1"/>
  <c r="J12" i="2"/>
  <c r="V16" i="2" s="1"/>
  <c r="T13" i="2"/>
  <c r="I13" i="2"/>
  <c r="J13" i="2"/>
  <c r="T14" i="2"/>
  <c r="I14" i="2"/>
  <c r="U19" i="2" s="1"/>
  <c r="J14" i="2"/>
  <c r="V19" i="2" s="1"/>
  <c r="T15" i="2"/>
  <c r="I15" i="2"/>
  <c r="J15" i="2"/>
  <c r="I16" i="2"/>
  <c r="J16" i="2"/>
  <c r="T17" i="2"/>
  <c r="I17" i="2"/>
  <c r="J17" i="2"/>
  <c r="T18" i="2"/>
  <c r="I18" i="2"/>
  <c r="J18" i="2"/>
  <c r="T20" i="2"/>
  <c r="I19" i="2"/>
  <c r="J19" i="2"/>
  <c r="T21" i="2"/>
  <c r="AH41" i="17"/>
  <c r="AH41" i="21" s="1"/>
  <c r="L3" i="17"/>
  <c r="D10" i="17"/>
  <c r="I64" i="2"/>
  <c r="AL29" i="1"/>
  <c r="AL28" i="1"/>
  <c r="AL27" i="1"/>
  <c r="AL26" i="1"/>
  <c r="AJ29" i="1"/>
  <c r="AM29" i="1" s="1"/>
  <c r="AJ28" i="1"/>
  <c r="AM28" i="1" s="1"/>
  <c r="AJ27" i="1"/>
  <c r="AM27" i="1" s="1"/>
  <c r="AJ26" i="1"/>
  <c r="AM26" i="1" s="1"/>
  <c r="V10" i="2" l="1"/>
  <c r="U10" i="2"/>
  <c r="AF61" i="21"/>
  <c r="AF62" i="21"/>
  <c r="AF63" i="21"/>
  <c r="AM30" i="1"/>
  <c r="E13" i="1"/>
  <c r="G23" i="1"/>
  <c r="D28" i="1"/>
  <c r="Q13" i="1"/>
  <c r="O13" i="1"/>
  <c r="M13" i="1"/>
  <c r="I13" i="1"/>
  <c r="G13" i="1"/>
  <c r="D12" i="1"/>
  <c r="S8" i="1"/>
  <c r="S6" i="1"/>
  <c r="S5" i="1"/>
  <c r="M3" i="1"/>
  <c r="J5" i="6"/>
  <c r="P9" i="6"/>
  <c r="J18" i="6"/>
  <c r="T21" i="6"/>
  <c r="R21" i="6"/>
  <c r="P21" i="6"/>
  <c r="L21" i="6"/>
  <c r="J21" i="6"/>
  <c r="H21" i="6"/>
  <c r="P10" i="6"/>
  <c r="P8" i="6"/>
  <c r="D57" i="17"/>
  <c r="D63" i="17"/>
  <c r="D63" i="21" s="1"/>
  <c r="D62" i="17"/>
  <c r="D62" i="21" s="1"/>
  <c r="D61" i="17"/>
  <c r="D61" i="21" s="1"/>
  <c r="D60" i="17"/>
  <c r="D60" i="21" s="1"/>
  <c r="D51" i="17"/>
  <c r="D54" i="17"/>
  <c r="D55" i="17"/>
  <c r="D56" i="17"/>
  <c r="D53" i="17"/>
  <c r="D50" i="17"/>
  <c r="D68" i="17"/>
  <c r="O46" i="17"/>
  <c r="O46" i="21" s="1"/>
  <c r="O47" i="17"/>
  <c r="O47" i="21" s="1"/>
  <c r="O48" i="17"/>
  <c r="O48" i="21" s="1"/>
  <c r="O49" i="17"/>
  <c r="O49" i="21" s="1"/>
  <c r="O45" i="17"/>
  <c r="O45" i="21" s="1"/>
  <c r="K46" i="17"/>
  <c r="K46" i="21" s="1"/>
  <c r="K47" i="17"/>
  <c r="K47" i="21" s="1"/>
  <c r="K48" i="17"/>
  <c r="K48" i="21" s="1"/>
  <c r="K49" i="17"/>
  <c r="K49" i="21" s="1"/>
  <c r="K45" i="17"/>
  <c r="K45" i="21" s="1"/>
  <c r="Q40" i="17"/>
  <c r="Q40" i="21" s="1"/>
  <c r="Q41" i="17"/>
  <c r="Q41" i="21" s="1"/>
  <c r="Q42" i="17"/>
  <c r="Q42" i="21" s="1"/>
  <c r="Q43" i="17"/>
  <c r="Q43" i="21" s="1"/>
  <c r="Q39" i="17"/>
  <c r="Q39" i="21" s="1"/>
  <c r="O40" i="17"/>
  <c r="O40" i="21" s="1"/>
  <c r="O41" i="17"/>
  <c r="O41" i="21" s="1"/>
  <c r="O42" i="17"/>
  <c r="O42" i="21" s="1"/>
  <c r="O43" i="17"/>
  <c r="O43" i="21" s="1"/>
  <c r="O39" i="17"/>
  <c r="O39" i="21" s="1"/>
  <c r="K40" i="17"/>
  <c r="K40" i="21" s="1"/>
  <c r="K41" i="17"/>
  <c r="K41" i="21" s="1"/>
  <c r="K42" i="17"/>
  <c r="K42" i="21" s="1"/>
  <c r="K43" i="17"/>
  <c r="K43" i="21" s="1"/>
  <c r="K39" i="17"/>
  <c r="K39" i="21" s="1"/>
  <c r="M49" i="17"/>
  <c r="M49" i="21" s="1"/>
  <c r="M48" i="17"/>
  <c r="M48" i="21" s="1"/>
  <c r="M47" i="17"/>
  <c r="M47" i="21" s="1"/>
  <c r="M46" i="17"/>
  <c r="M46" i="21" s="1"/>
  <c r="M45" i="17"/>
  <c r="M45" i="21" s="1"/>
  <c r="D28" i="17"/>
  <c r="D28" i="21" s="1"/>
  <c r="M40" i="17"/>
  <c r="M40" i="21" s="1"/>
  <c r="M41" i="17"/>
  <c r="M41" i="21" s="1"/>
  <c r="M42" i="17"/>
  <c r="M42" i="21" s="1"/>
  <c r="M43" i="17"/>
  <c r="M43" i="21" s="1"/>
  <c r="M39" i="17"/>
  <c r="M39" i="21" s="1"/>
  <c r="AH42" i="17"/>
  <c r="AH42" i="21" s="1"/>
  <c r="AH43" i="17"/>
  <c r="AH43" i="21" s="1"/>
  <c r="AH44" i="17"/>
  <c r="AH44" i="21" s="1"/>
  <c r="AH45" i="17"/>
  <c r="AH45" i="21" s="1"/>
  <c r="D44" i="1" l="1"/>
  <c r="D47" i="1"/>
  <c r="D68" i="21"/>
  <c r="D45" i="1"/>
  <c r="D43" i="1"/>
  <c r="D42" i="1"/>
  <c r="D41" i="1"/>
  <c r="D57" i="21"/>
  <c r="D40" i="1"/>
  <c r="D56" i="21"/>
  <c r="D39" i="1"/>
  <c r="D55" i="21"/>
  <c r="D38" i="1"/>
  <c r="D54" i="21"/>
  <c r="D37" i="1"/>
  <c r="D53" i="21"/>
  <c r="D36" i="1"/>
  <c r="D51" i="21"/>
  <c r="D35" i="1"/>
  <c r="D50" i="21"/>
  <c r="AH46" i="21"/>
  <c r="AB24" i="1"/>
  <c r="G24" i="1" s="1"/>
  <c r="AM41" i="17"/>
  <c r="AM44" i="17"/>
  <c r="AM43" i="17"/>
  <c r="AM42" i="17"/>
  <c r="AM45" i="17"/>
  <c r="Y46" i="21" l="1"/>
  <c r="Y47" i="21"/>
  <c r="W46" i="17"/>
  <c r="W46" i="21" s="1"/>
  <c r="W47" i="17"/>
  <c r="W47" i="21" s="1"/>
  <c r="W48" i="17"/>
  <c r="W48" i="21" s="1"/>
  <c r="S46" i="17"/>
  <c r="S46" i="21" s="1"/>
  <c r="AH60" i="21"/>
  <c r="S47" i="17"/>
  <c r="S47" i="21" s="1"/>
  <c r="AH61" i="21"/>
  <c r="Q47" i="17"/>
  <c r="Q47" i="21" s="1"/>
  <c r="AL53" i="21"/>
  <c r="Q46" i="17"/>
  <c r="Q46" i="21" s="1"/>
  <c r="AL52" i="21"/>
  <c r="S43" i="17"/>
  <c r="S43" i="21" s="1"/>
  <c r="AM45" i="21"/>
  <c r="S40" i="17"/>
  <c r="S40" i="21" s="1"/>
  <c r="AM42" i="21"/>
  <c r="S39" i="17"/>
  <c r="S39" i="21" s="1"/>
  <c r="AM41" i="21"/>
  <c r="S42" i="17"/>
  <c r="S42" i="21" s="1"/>
  <c r="AM44" i="21"/>
  <c r="S41" i="17"/>
  <c r="S41" i="21" s="1"/>
  <c r="AM43" i="21"/>
  <c r="AM46" i="17"/>
  <c r="H65" i="2"/>
  <c r="AH53" i="17"/>
  <c r="AH53" i="21" s="1"/>
  <c r="AH70" i="17"/>
  <c r="AM70" i="17"/>
  <c r="AH52" i="17"/>
  <c r="AH52" i="21" s="1"/>
  <c r="I32" i="2"/>
  <c r="I33" i="2"/>
  <c r="I34" i="2"/>
  <c r="I35" i="2"/>
  <c r="I36" i="2"/>
  <c r="I37" i="2"/>
  <c r="I38" i="2"/>
  <c r="I39" i="2"/>
  <c r="I40" i="2"/>
  <c r="I41" i="2"/>
  <c r="I42" i="2"/>
  <c r="I43" i="2"/>
  <c r="I44" i="2"/>
  <c r="I45" i="2"/>
  <c r="I46" i="2"/>
  <c r="I47" i="2"/>
  <c r="I48" i="2"/>
  <c r="I49" i="2"/>
  <c r="I50" i="2"/>
  <c r="I51" i="2"/>
  <c r="I52" i="2"/>
  <c r="I53" i="2"/>
  <c r="I54" i="2"/>
  <c r="I55" i="2"/>
  <c r="I56" i="2"/>
  <c r="I57" i="2"/>
  <c r="I58" i="2"/>
  <c r="I59" i="2"/>
  <c r="I60" i="2"/>
  <c r="I61" i="2"/>
  <c r="I62" i="2"/>
  <c r="I63" i="2"/>
  <c r="AL36" i="17"/>
  <c r="AL36" i="21" s="1"/>
  <c r="AJ36" i="17"/>
  <c r="AJ36" i="21" s="1"/>
  <c r="AL35" i="17"/>
  <c r="AL35" i="21" s="1"/>
  <c r="AJ35" i="17"/>
  <c r="AJ35" i="21" s="1"/>
  <c r="AL34" i="17"/>
  <c r="AL34" i="21" s="1"/>
  <c r="AJ34" i="17"/>
  <c r="AJ34" i="21" s="1"/>
  <c r="AL33" i="17"/>
  <c r="AL33" i="21" s="1"/>
  <c r="AJ33" i="17"/>
  <c r="AJ33" i="21" s="1"/>
  <c r="U47" i="17" l="1"/>
  <c r="U47" i="21" s="1"/>
  <c r="U46" i="17"/>
  <c r="U46" i="21" s="1"/>
  <c r="W65" i="17"/>
  <c r="W65" i="21" s="1"/>
  <c r="AM70" i="21"/>
  <c r="Q65" i="17"/>
  <c r="Q65" i="21" s="1"/>
  <c r="AH70" i="21"/>
  <c r="D38" i="17"/>
  <c r="D33" i="1" s="1"/>
  <c r="AM46" i="21"/>
  <c r="AH47" i="21" s="1"/>
  <c r="K65" i="17"/>
  <c r="K65" i="21" s="1"/>
  <c r="AM33" i="17"/>
  <c r="AM33" i="21" s="1"/>
  <c r="AM34" i="17"/>
  <c r="AM34" i="21" s="1"/>
  <c r="AM36" i="17"/>
  <c r="AM36" i="21" s="1"/>
  <c r="AM35" i="17"/>
  <c r="AM35" i="21" s="1"/>
  <c r="D25" i="1"/>
  <c r="D26" i="1"/>
  <c r="D27" i="1"/>
  <c r="D21" i="1"/>
  <c r="D22" i="1"/>
  <c r="D18" i="1"/>
  <c r="D38" i="21" l="1"/>
  <c r="AM37" i="21"/>
  <c r="AM37" i="17"/>
  <c r="AB29" i="17" l="1"/>
  <c r="AH46" i="17"/>
  <c r="AH47" i="17" s="1"/>
  <c r="T28" i="2"/>
  <c r="T26" i="2"/>
  <c r="T24" i="2"/>
  <c r="T22" i="2"/>
  <c r="T5" i="2"/>
  <c r="D29" i="17" l="1"/>
  <c r="D29" i="21" s="1"/>
  <c r="AB29" i="21"/>
  <c r="T29" i="2"/>
  <c r="D24" i="1" l="1"/>
  <c r="G29" i="1"/>
  <c r="AH54" i="17"/>
  <c r="AH54" i="21" s="1"/>
  <c r="AH55" i="17"/>
  <c r="AH55" i="21" s="1"/>
  <c r="AH51" i="17"/>
  <c r="AH51" i="21" s="1"/>
  <c r="G12" i="1"/>
  <c r="G18" i="6"/>
  <c r="Y45" i="21" l="1"/>
  <c r="Y48" i="21"/>
  <c r="Y49" i="21"/>
  <c r="W45" i="17"/>
  <c r="W45" i="21" s="1"/>
  <c r="W49" i="17"/>
  <c r="W49" i="21" s="1"/>
  <c r="U45" i="17"/>
  <c r="U45" i="21" s="1"/>
  <c r="U49" i="17"/>
  <c r="U49" i="21" s="1"/>
  <c r="U48" i="17"/>
  <c r="U48" i="21" s="1"/>
  <c r="S45" i="17"/>
  <c r="S45" i="21" s="1"/>
  <c r="AH59" i="21"/>
  <c r="S48" i="17"/>
  <c r="S48" i="21" s="1"/>
  <c r="AH62" i="21"/>
  <c r="S49" i="17"/>
  <c r="S49" i="21" s="1"/>
  <c r="AH63" i="21"/>
  <c r="Q45" i="17"/>
  <c r="Q45" i="21" s="1"/>
  <c r="Q49" i="17"/>
  <c r="Q49" i="21" s="1"/>
  <c r="AL55" i="21"/>
  <c r="Q48" i="17"/>
  <c r="Q48" i="21" s="1"/>
  <c r="AL54" i="21"/>
  <c r="AH56" i="21"/>
  <c r="AH56" i="17"/>
  <c r="AH64" i="17"/>
  <c r="AL56" i="17"/>
  <c r="AV64" i="17"/>
  <c r="AX64" i="17"/>
  <c r="G26" i="6"/>
  <c r="D14" i="1"/>
  <c r="AM72" i="17"/>
  <c r="AH72" i="17"/>
  <c r="AM71" i="17"/>
  <c r="AH71" i="17"/>
  <c r="AM69" i="17"/>
  <c r="AH69" i="17"/>
  <c r="D34" i="17"/>
  <c r="D20" i="1"/>
  <c r="D19" i="1"/>
  <c r="D11" i="1"/>
  <c r="AH65" i="17" l="1"/>
  <c r="W66" i="17"/>
  <c r="W66" i="21" s="1"/>
  <c r="AM71" i="21"/>
  <c r="W67" i="17"/>
  <c r="W67" i="21" s="1"/>
  <c r="AM72" i="21"/>
  <c r="W64" i="17"/>
  <c r="W64" i="21" s="1"/>
  <c r="AM69" i="21"/>
  <c r="AM73" i="21" s="1"/>
  <c r="Q67" i="17"/>
  <c r="Q67" i="21" s="1"/>
  <c r="AH72" i="21"/>
  <c r="Q64" i="17"/>
  <c r="Q64" i="21" s="1"/>
  <c r="AH69" i="21"/>
  <c r="Q66" i="17"/>
  <c r="AH71" i="21"/>
  <c r="D44" i="17"/>
  <c r="D44" i="21" s="1"/>
  <c r="AH64" i="21"/>
  <c r="AL56" i="21"/>
  <c r="K66" i="17"/>
  <c r="K66" i="21" s="1"/>
  <c r="Q66" i="21"/>
  <c r="D29" i="1"/>
  <c r="D34" i="21"/>
  <c r="K67" i="17"/>
  <c r="K67" i="21" s="1"/>
  <c r="K64" i="17"/>
  <c r="K64" i="21" s="1"/>
  <c r="AH73" i="17"/>
  <c r="AM73" i="17"/>
  <c r="D23" i="1"/>
  <c r="G15" i="6"/>
  <c r="AH65" i="21" l="1"/>
  <c r="AH73" i="21"/>
  <c r="AH74" i="21" s="1"/>
  <c r="D34" i="1"/>
  <c r="D64" i="17"/>
  <c r="D69" i="17" s="1"/>
  <c r="D69" i="21" s="1"/>
  <c r="AH74" i="17"/>
  <c r="D46" i="1" l="1"/>
  <c r="D64" i="21"/>
  <c r="O48" i="12" a="1"/>
  <c r="O48" i="12" s="1"/>
  <c r="O47" i="12" a="1"/>
  <c r="O47" i="12" s="1"/>
  <c r="O46" i="12" a="1"/>
  <c r="O46" i="12" s="1"/>
  <c r="O45" i="12" a="1"/>
  <c r="O45" i="12" s="1"/>
  <c r="O44" i="12" a="1"/>
  <c r="O44" i="12" s="1"/>
  <c r="O43" i="12" a="1"/>
  <c r="O43" i="12" s="1"/>
  <c r="O42" i="12" a="1"/>
  <c r="O42" i="12" s="1"/>
  <c r="O41" i="12" a="1"/>
  <c r="O41" i="12" s="1"/>
  <c r="O40" i="12" a="1"/>
  <c r="O40" i="12" s="1"/>
  <c r="O39" i="12" a="1"/>
  <c r="O39" i="12" s="1"/>
  <c r="O38" i="12" a="1"/>
  <c r="O38" i="12" s="1"/>
  <c r="O37" i="12" a="1"/>
  <c r="O37" i="12" s="1"/>
  <c r="O36" i="12" a="1"/>
  <c r="O36" i="12" s="1"/>
  <c r="O35" i="12" a="1"/>
  <c r="O35" i="12" s="1"/>
  <c r="O34" i="12" a="1"/>
  <c r="O34" i="12" s="1"/>
  <c r="O33" i="12" a="1"/>
  <c r="O33" i="12" s="1"/>
  <c r="O32" i="12" a="1"/>
  <c r="O32" i="12" s="1"/>
  <c r="O31" i="12" a="1"/>
  <c r="O31" i="12" s="1"/>
  <c r="O30" i="12" a="1"/>
  <c r="O30" i="12" s="1"/>
  <c r="C30" i="12"/>
  <c r="O29" i="12" a="1"/>
  <c r="O29" i="12" s="1"/>
  <c r="C29" i="12"/>
  <c r="O28" i="12" a="1"/>
  <c r="O28" i="12" s="1"/>
  <c r="C28" i="12"/>
  <c r="O27" i="12" a="1"/>
  <c r="O27" i="12" s="1"/>
  <c r="C27" i="12"/>
  <c r="O26" i="12" a="1"/>
  <c r="O26" i="12" s="1"/>
  <c r="C26" i="12"/>
  <c r="O25" i="12" a="1"/>
  <c r="O25" i="12" s="1"/>
  <c r="C25" i="12"/>
  <c r="O24" i="12" a="1"/>
  <c r="O24" i="12" s="1"/>
  <c r="C24" i="12"/>
  <c r="O23" i="12" a="1"/>
  <c r="O23" i="12" s="1"/>
  <c r="C23" i="12"/>
  <c r="O22" i="12" a="1"/>
  <c r="O22" i="12" s="1"/>
  <c r="E22" i="12"/>
  <c r="D22" i="12"/>
  <c r="C22" i="12"/>
  <c r="O21" i="12" a="1"/>
  <c r="O21" i="12" s="1"/>
  <c r="C21" i="12"/>
  <c r="O20" i="12" a="1"/>
  <c r="O20" i="12" s="1"/>
  <c r="C20" i="12"/>
  <c r="O19" i="12" a="1"/>
  <c r="O19" i="12" s="1"/>
  <c r="C19" i="12"/>
  <c r="O18" i="12" a="1"/>
  <c r="O18" i="12" s="1"/>
  <c r="C18" i="12"/>
  <c r="O17" i="12" a="1"/>
  <c r="O17" i="12" s="1"/>
  <c r="C17" i="12"/>
  <c r="O16" i="12" a="1"/>
  <c r="O16" i="12" s="1"/>
  <c r="C16" i="12"/>
  <c r="O15" i="12" a="1"/>
  <c r="O15" i="12" s="1"/>
  <c r="C15" i="12"/>
  <c r="O14" i="12" a="1"/>
  <c r="O14" i="12" s="1"/>
  <c r="C14" i="12"/>
  <c r="O13" i="12" a="1"/>
  <c r="O13" i="12" s="1"/>
  <c r="C13" i="12"/>
  <c r="O12" i="12" a="1"/>
  <c r="O12" i="12" s="1"/>
  <c r="C12" i="12"/>
  <c r="O11" i="12" a="1"/>
  <c r="O11" i="12" s="1"/>
  <c r="C11" i="12"/>
  <c r="O10" i="12" a="1"/>
  <c r="O10" i="12" s="1"/>
  <c r="C10" i="12"/>
  <c r="O9" i="12" a="1"/>
  <c r="O9" i="12" s="1"/>
  <c r="C9" i="12"/>
  <c r="O8" i="12" a="1"/>
  <c r="O8" i="12" s="1"/>
  <c r="C8" i="12"/>
  <c r="O7" i="12"/>
  <c r="O7" i="12" a="1"/>
  <c r="C7" i="12"/>
  <c r="O6" i="12" a="1"/>
  <c r="O6" i="12" s="1"/>
  <c r="C6" i="12"/>
  <c r="O5" i="12" a="1"/>
  <c r="O5" i="12" s="1"/>
  <c r="C5" i="12"/>
  <c r="O4" i="12" a="1"/>
  <c r="O4" i="12" s="1"/>
  <c r="C4" i="12"/>
  <c r="O3" i="12"/>
  <c r="O3" i="12" a="1"/>
  <c r="O2" i="12" a="1"/>
  <c r="O2" i="12" s="1"/>
  <c r="L65" i="2"/>
  <c r="J64" i="2"/>
  <c r="J63" i="2"/>
  <c r="J31" i="2"/>
  <c r="V13" i="2" s="1"/>
  <c r="I31" i="2"/>
  <c r="U13" i="2" s="1"/>
  <c r="J30" i="2"/>
  <c r="V8" i="2" s="1"/>
  <c r="I30" i="2"/>
  <c r="U8" i="2" s="1"/>
  <c r="J29" i="2"/>
  <c r="I29" i="2"/>
  <c r="J28" i="2"/>
  <c r="I28" i="2"/>
  <c r="J27" i="2"/>
  <c r="I27" i="2"/>
  <c r="J26" i="2"/>
  <c r="I26" i="2"/>
  <c r="J25" i="2"/>
  <c r="I25" i="2"/>
  <c r="J24" i="2"/>
  <c r="I24" i="2"/>
  <c r="J23" i="2"/>
  <c r="I23" i="2"/>
  <c r="J22" i="2"/>
  <c r="V14" i="2" s="1"/>
  <c r="I22" i="2"/>
  <c r="U14" i="2" s="1"/>
  <c r="J21" i="2"/>
  <c r="I21" i="2"/>
  <c r="J20" i="2"/>
  <c r="I20" i="2"/>
  <c r="V6" i="2" l="1"/>
  <c r="U18" i="2"/>
  <c r="U17" i="2"/>
  <c r="V18" i="2"/>
  <c r="V17" i="2"/>
  <c r="U6" i="2"/>
  <c r="E21" i="12"/>
  <c r="V20" i="2"/>
  <c r="E6" i="12"/>
  <c r="D12" i="12"/>
  <c r="G37" i="1" s="1"/>
  <c r="E12" i="12"/>
  <c r="U22" i="2"/>
  <c r="U20" i="2"/>
  <c r="V22" i="2"/>
  <c r="D21" i="12"/>
  <c r="G42" i="1" s="1"/>
  <c r="E14" i="12"/>
  <c r="D14" i="12"/>
  <c r="G38" i="1" s="1"/>
  <c r="U26" i="2"/>
  <c r="V26" i="2"/>
  <c r="D16" i="12"/>
  <c r="G39" i="1" s="1"/>
  <c r="D30" i="12"/>
  <c r="G47" i="1" s="1"/>
  <c r="E30" i="12"/>
  <c r="E29" i="12"/>
  <c r="D29" i="12"/>
  <c r="E27" i="12"/>
  <c r="D27" i="12"/>
  <c r="D26" i="12"/>
  <c r="G45" i="1" s="1"/>
  <c r="E26" i="12"/>
  <c r="D25" i="12"/>
  <c r="E25" i="12"/>
  <c r="D24" i="12"/>
  <c r="G44" i="1" s="1"/>
  <c r="E24" i="12"/>
  <c r="D23" i="12"/>
  <c r="G43" i="1" s="1"/>
  <c r="E23" i="12"/>
  <c r="D20" i="12"/>
  <c r="E20" i="12"/>
  <c r="E19" i="12"/>
  <c r="D19" i="12"/>
  <c r="G41" i="1" s="1"/>
  <c r="D18" i="12"/>
  <c r="G40" i="1" s="1"/>
  <c r="E18" i="12"/>
  <c r="D17" i="12"/>
  <c r="E17" i="12"/>
  <c r="E16" i="12"/>
  <c r="D11" i="12"/>
  <c r="E11" i="12"/>
  <c r="D10" i="12"/>
  <c r="G36" i="1" s="1"/>
  <c r="E10" i="12"/>
  <c r="D9" i="12"/>
  <c r="E9" i="12"/>
  <c r="D8" i="12"/>
  <c r="G35" i="1" s="1"/>
  <c r="E8" i="12"/>
  <c r="D7" i="12"/>
  <c r="E7" i="12"/>
  <c r="D15" i="12"/>
  <c r="E15" i="12"/>
  <c r="D6" i="12"/>
  <c r="G34" i="1" s="1"/>
  <c r="E5" i="12"/>
  <c r="D5" i="12"/>
  <c r="E13" i="12"/>
  <c r="V4" i="2"/>
  <c r="D13" i="12"/>
  <c r="U4" i="2"/>
  <c r="E28" i="12"/>
  <c r="V24" i="2"/>
  <c r="D4" i="12"/>
  <c r="G33" i="1" s="1"/>
  <c r="U24" i="2"/>
  <c r="L66" i="2"/>
  <c r="D28" i="12"/>
  <c r="G46" i="1" s="1"/>
  <c r="J65" i="2"/>
  <c r="C31" i="12"/>
  <c r="I65" i="2"/>
  <c r="E4" i="12"/>
  <c r="G48" i="1" l="1"/>
  <c r="U27" i="2"/>
  <c r="V27" i="2"/>
  <c r="E31" i="12"/>
  <c r="D31" i="12"/>
  <c r="G50" i="1" l="1"/>
  <c r="D48" i="1" l="1"/>
  <c r="D50" i="1" l="1"/>
  <c r="D71" i="17"/>
  <c r="D71" i="2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北海道バスケットボール協会</author>
  </authors>
  <commentList>
    <comment ref="D23" authorId="0" shapeId="0" xr:uid="{42791DC2-B356-4912-B41D-1A73E2F24E42}">
      <text>
        <r>
          <rPr>
            <b/>
            <sz val="9"/>
            <color indexed="81"/>
            <rFont val="MS P ゴシック"/>
            <family val="3"/>
            <charset val="128"/>
          </rPr>
          <t>上限額内の金額を入れて下さい</t>
        </r>
        <r>
          <rPr>
            <sz val="9"/>
            <color indexed="81"/>
            <rFont val="MS P ゴシック"/>
            <family val="3"/>
            <charset val="128"/>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藤野 喜一</author>
    <author>納富 亜希</author>
  </authors>
  <commentList>
    <comment ref="D12" authorId="0" shapeId="0" xr:uid="{77FD38B7-EB2E-48E0-9C9D-5B10FC3F54B2}">
      <text>
        <r>
          <rPr>
            <b/>
            <sz val="9"/>
            <color indexed="81"/>
            <rFont val="Meiryo UI"/>
            <family val="3"/>
            <charset val="128"/>
          </rPr>
          <t xml:space="preserve">【区分・事業名・実施期間・実施場所】欄
</t>
        </r>
        <r>
          <rPr>
            <sz val="9"/>
            <color indexed="81"/>
            <rFont val="Meiryo UI"/>
            <family val="3"/>
            <charset val="128"/>
          </rPr>
          <t>太い枠の中に、区分、事業名、実施期間、実施場所は、「①収支予算書」から自動表示されます。</t>
        </r>
      </text>
    </comment>
    <comment ref="A31" authorId="1" shapeId="0" xr:uid="{E20E3465-6989-47C2-B3A3-713300B4121F}">
      <text>
        <r>
          <rPr>
            <b/>
            <sz val="9"/>
            <color indexed="81"/>
            <rFont val="Meiryo UI"/>
            <family val="3"/>
            <charset val="128"/>
          </rPr>
          <t xml:space="preserve">【予算欄】
</t>
        </r>
        <r>
          <rPr>
            <sz val="9"/>
            <color indexed="81"/>
            <rFont val="Meiryo UI"/>
            <family val="3"/>
            <charset val="128"/>
          </rPr>
          <t xml:space="preserve">  作成した収支予算書の金額が自動反映されます。
</t>
        </r>
        <r>
          <rPr>
            <b/>
            <sz val="9"/>
            <color indexed="81"/>
            <rFont val="Meiryo UI"/>
            <family val="3"/>
            <charset val="128"/>
          </rPr>
          <t xml:space="preserve">【決算欄】
  </t>
        </r>
        <r>
          <rPr>
            <sz val="9"/>
            <color indexed="81"/>
            <rFont val="Meiryo UI"/>
            <family val="3"/>
            <charset val="128"/>
          </rPr>
          <t>計算式を設定しています。支出明細書に入力した金額が自動反映されます。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藤野 喜一</author>
  </authors>
  <commentList>
    <comment ref="G4" authorId="0" shapeId="0" xr:uid="{824060B4-F2A2-40DA-B2EF-2A1E15111F66}">
      <text>
        <r>
          <rPr>
            <sz val="10"/>
            <color indexed="81"/>
            <rFont val="Meiryo UI"/>
            <family val="3"/>
            <charset val="128"/>
          </rPr>
          <t>経費の内容、内訳（品名・単価・数量）や明細等を入力してください。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藤野 喜一</author>
    <author>北海道バスケットボール協会</author>
  </authors>
  <commentList>
    <comment ref="A15" authorId="0" shapeId="0" xr:uid="{2234377D-3328-414E-A7AE-845A7E81EF52}">
      <text>
        <r>
          <rPr>
            <sz val="10"/>
            <color indexed="81"/>
            <rFont val="Meiryo UI"/>
            <family val="3"/>
            <charset val="128"/>
          </rPr>
          <t>以下の4項目は『収支報告書』に入力すると自動で表示されます。
 ①区分　　　　③実施期間
 ②事業名　　 ④実施場所</t>
        </r>
      </text>
    </comment>
    <comment ref="G29" authorId="1" shapeId="0" xr:uid="{CFB4FE09-DB77-4B7E-BD81-EA50F43E9F54}">
      <text>
        <r>
          <rPr>
            <b/>
            <sz val="9"/>
            <color indexed="81"/>
            <rFont val="MS P ゴシック"/>
            <family val="3"/>
            <charset val="128"/>
          </rPr>
          <t>大会日毎のコート数は、こちらの欄に記載してください。
例：大会1日目　○コート（面数）
　　大会2日目　○コート（面数）</t>
        </r>
      </text>
    </comment>
    <comment ref="G45" authorId="0" shapeId="0" xr:uid="{DC7F8A86-0543-4D94-8DA5-D4377BB145B5}">
      <text>
        <r>
          <rPr>
            <b/>
            <sz val="9"/>
            <color indexed="81"/>
            <rFont val="MS P ゴシック"/>
            <family val="3"/>
            <charset val="128"/>
          </rPr>
          <t>審判派遣事業の活動の内容を記入する場合、</t>
        </r>
        <r>
          <rPr>
            <b/>
            <sz val="9"/>
            <color indexed="10"/>
            <rFont val="MS P ゴシック"/>
            <family val="3"/>
            <charset val="128"/>
          </rPr>
          <t>派遣活動の日程や会場までの移動経路、宿泊日数など、派遣活動の詳細が分かるように記入してください。</t>
        </r>
        <r>
          <rPr>
            <b/>
            <sz val="9"/>
            <color indexed="81"/>
            <rFont val="MS P ゴシック"/>
            <family val="3"/>
            <charset val="128"/>
          </rPr>
          <t xml:space="preserve">
※記入欄が足りない場合は、別紙に記入してください。
</t>
        </r>
        <r>
          <rPr>
            <sz val="9"/>
            <color indexed="81"/>
            <rFont val="MS P ゴシック"/>
            <family val="3"/>
            <charset val="128"/>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北海道バスケットボール協会</author>
  </authors>
  <commentList>
    <comment ref="D23" authorId="0" shapeId="0" xr:uid="{D9EF2769-7D9A-455F-8DF1-46758712B98D}">
      <text>
        <r>
          <rPr>
            <b/>
            <sz val="9"/>
            <color indexed="81"/>
            <rFont val="MS P ゴシック"/>
            <family val="3"/>
            <charset val="128"/>
          </rPr>
          <t>上限額内の金額を入れて下さい</t>
        </r>
        <r>
          <rPr>
            <sz val="9"/>
            <color indexed="81"/>
            <rFont val="MS P ゴシック"/>
            <family val="3"/>
            <charset val="128"/>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藤野 彩花</author>
  </authors>
  <commentList>
    <comment ref="AN2" authorId="0" shapeId="0" xr:uid="{9C23B517-73C6-4D6C-A2BC-A137D18C5EFF}">
      <text>
        <r>
          <rPr>
            <b/>
            <sz val="9"/>
            <color indexed="81"/>
            <rFont val="MS P ゴシック"/>
            <family val="3"/>
            <charset val="128"/>
          </rPr>
          <t>要項内に、熱中症対策は参加者各自が取る旨記載する</t>
        </r>
      </text>
    </comment>
  </commentList>
</comments>
</file>

<file path=xl/sharedStrings.xml><?xml version="1.0" encoding="utf-8"?>
<sst xmlns="http://schemas.openxmlformats.org/spreadsheetml/2006/main" count="1177" uniqueCount="585">
  <si>
    <t>合　　計</t>
  </si>
  <si>
    <t>3.通信運搬費</t>
    <rPh sb="2" eb="4">
      <t>ツウシン</t>
    </rPh>
    <rPh sb="4" eb="6">
      <t>ウンパン</t>
    </rPh>
    <rPh sb="6" eb="7">
      <t>ヒ</t>
    </rPh>
    <phoneticPr fontId="3"/>
  </si>
  <si>
    <t>2.旅費交通費</t>
    <rPh sb="4" eb="7">
      <t>コウツウヒ</t>
    </rPh>
    <phoneticPr fontId="3"/>
  </si>
  <si>
    <t>1.会議費</t>
    <rPh sb="2" eb="5">
      <t>カイギヒ</t>
    </rPh>
    <phoneticPr fontId="3"/>
  </si>
  <si>
    <t>項目</t>
  </si>
  <si>
    <t>（単位：円）</t>
    <rPh sb="1" eb="3">
      <t>タンイ</t>
    </rPh>
    <rPh sb="4" eb="5">
      <t>エン</t>
    </rPh>
    <phoneticPr fontId="3"/>
  </si>
  <si>
    <t>摘要（内訳）／備考</t>
  </si>
  <si>
    <t>[収入]</t>
  </si>
  <si>
    <t>対象額</t>
    <rPh sb="0" eb="2">
      <t>タイショウ</t>
    </rPh>
    <rPh sb="2" eb="3">
      <t>ガク</t>
    </rPh>
    <phoneticPr fontId="3"/>
  </si>
  <si>
    <t>対象外合計</t>
    <rPh sb="0" eb="3">
      <t>タイショウガイ</t>
    </rPh>
    <rPh sb="3" eb="5">
      <t>ゴウケイ</t>
    </rPh>
    <phoneticPr fontId="3"/>
  </si>
  <si>
    <t>支出合計</t>
    <rPh sb="0" eb="2">
      <t>シシュツ</t>
    </rPh>
    <rPh sb="2" eb="4">
      <t>ゴウケイ</t>
    </rPh>
    <phoneticPr fontId="3"/>
  </si>
  <si>
    <t>合計</t>
    <rPh sb="0" eb="2">
      <t>ゴウケイ</t>
    </rPh>
    <phoneticPr fontId="2"/>
  </si>
  <si>
    <t>保険料</t>
    <rPh sb="0" eb="3">
      <t>ホケンリョウ</t>
    </rPh>
    <phoneticPr fontId="2"/>
  </si>
  <si>
    <t>広告宣伝費</t>
    <rPh sb="0" eb="2">
      <t>コウコク</t>
    </rPh>
    <rPh sb="2" eb="5">
      <t>センデンヒ</t>
    </rPh>
    <phoneticPr fontId="2"/>
  </si>
  <si>
    <t>対象外金額</t>
    <rPh sb="0" eb="3">
      <t>タイショウガイ</t>
    </rPh>
    <rPh sb="3" eb="5">
      <t>キンガク</t>
    </rPh>
    <phoneticPr fontId="3"/>
  </si>
  <si>
    <t>対象外項目</t>
    <rPh sb="0" eb="3">
      <t>タイショウガイ</t>
    </rPh>
    <rPh sb="3" eb="5">
      <t>コウモク</t>
    </rPh>
    <phoneticPr fontId="3"/>
  </si>
  <si>
    <t>領収書No.</t>
    <rPh sb="0" eb="3">
      <t>リョウシュウショ</t>
    </rPh>
    <phoneticPr fontId="3"/>
  </si>
  <si>
    <t>支出金額</t>
    <rPh sb="0" eb="2">
      <t>シシュツ</t>
    </rPh>
    <rPh sb="2" eb="4">
      <t>キンガク</t>
    </rPh>
    <phoneticPr fontId="3"/>
  </si>
  <si>
    <t>勘定科目別集計</t>
    <rPh sb="0" eb="2">
      <t>カンジョウ</t>
    </rPh>
    <rPh sb="2" eb="4">
      <t>カモク</t>
    </rPh>
    <rPh sb="4" eb="5">
      <t>ベツ</t>
    </rPh>
    <rPh sb="5" eb="7">
      <t>シュウケイ</t>
    </rPh>
    <phoneticPr fontId="2"/>
  </si>
  <si>
    <t>JBA使用欄</t>
    <rPh sb="3" eb="5">
      <t>シヨウ</t>
    </rPh>
    <rPh sb="5" eb="6">
      <t>ラン</t>
    </rPh>
    <phoneticPr fontId="3"/>
  </si>
  <si>
    <t>支出明細書</t>
    <rPh sb="0" eb="2">
      <t>シシュツ</t>
    </rPh>
    <rPh sb="2" eb="4">
      <t>メイサイ</t>
    </rPh>
    <rPh sb="4" eb="5">
      <t>ショ</t>
    </rPh>
    <phoneticPr fontId="3"/>
  </si>
  <si>
    <t>[支出]</t>
  </si>
  <si>
    <t>月</t>
    <rPh sb="0" eb="1">
      <t>ガツ</t>
    </rPh>
    <phoneticPr fontId="3"/>
  </si>
  <si>
    <t>日</t>
    <rPh sb="0" eb="1">
      <t>ヒ</t>
    </rPh>
    <phoneticPr fontId="3"/>
  </si>
  <si>
    <t>担当者役職・氏名</t>
    <rPh sb="3" eb="5">
      <t>ヤクショク</t>
    </rPh>
    <rPh sb="6" eb="8">
      <t>シメイ</t>
    </rPh>
    <phoneticPr fontId="3"/>
  </si>
  <si>
    <t>備考</t>
    <rPh sb="0" eb="2">
      <t>ビコウ</t>
    </rPh>
    <phoneticPr fontId="3"/>
  </si>
  <si>
    <t>実施場所</t>
    <rPh sb="0" eb="2">
      <t>ジッシ</t>
    </rPh>
    <rPh sb="2" eb="4">
      <t>バショ</t>
    </rPh>
    <phoneticPr fontId="3"/>
  </si>
  <si>
    <t>日間）</t>
    <rPh sb="0" eb="2">
      <t>ニチカン</t>
    </rPh>
    <phoneticPr fontId="3"/>
  </si>
  <si>
    <t>実施期間</t>
    <rPh sb="0" eb="2">
      <t>ジッシ</t>
    </rPh>
    <rPh sb="2" eb="4">
      <t>キカン</t>
    </rPh>
    <phoneticPr fontId="3"/>
  </si>
  <si>
    <t>担当者役職・氏名</t>
    <rPh sb="0" eb="2">
      <t>タントウ</t>
    </rPh>
    <rPh sb="2" eb="3">
      <t>シャ</t>
    </rPh>
    <rPh sb="3" eb="5">
      <t>ヤクショク</t>
    </rPh>
    <rPh sb="6" eb="8">
      <t>シメイ</t>
    </rPh>
    <phoneticPr fontId="3"/>
  </si>
  <si>
    <t>活動報告書</t>
    <rPh sb="0" eb="2">
      <t>カツドウ</t>
    </rPh>
    <rPh sb="2" eb="4">
      <t>ホウコク</t>
    </rPh>
    <rPh sb="4" eb="5">
      <t>ショ</t>
    </rPh>
    <phoneticPr fontId="3"/>
  </si>
  <si>
    <t>対象経費</t>
    <rPh sb="0" eb="2">
      <t>タイショウ</t>
    </rPh>
    <rPh sb="2" eb="4">
      <t>ケイヒ</t>
    </rPh>
    <phoneticPr fontId="3"/>
  </si>
  <si>
    <t>予算</t>
    <rPh sb="0" eb="2">
      <t>ヨサン</t>
    </rPh>
    <phoneticPr fontId="2"/>
  </si>
  <si>
    <t>対象経費</t>
    <rPh sb="0" eb="2">
      <t>タイショウ</t>
    </rPh>
    <rPh sb="2" eb="4">
      <t>ケイヒ</t>
    </rPh>
    <phoneticPr fontId="2"/>
  </si>
  <si>
    <t>対象外経費</t>
    <rPh sb="0" eb="3">
      <t>タイショウガイ</t>
    </rPh>
    <rPh sb="3" eb="5">
      <t>ケイヒ</t>
    </rPh>
    <phoneticPr fontId="2"/>
  </si>
  <si>
    <t>2.協賛金</t>
    <rPh sb="2" eb="5">
      <t>キョウサンキン</t>
    </rPh>
    <phoneticPr fontId="3"/>
  </si>
  <si>
    <t>3.広告料</t>
    <rPh sb="2" eb="5">
      <t>コウコクリョウ</t>
    </rPh>
    <phoneticPr fontId="3"/>
  </si>
  <si>
    <t>4.放映料</t>
    <rPh sb="2" eb="4">
      <t>ホウエイ</t>
    </rPh>
    <rPh sb="4" eb="5">
      <t>リョウ</t>
    </rPh>
    <phoneticPr fontId="3"/>
  </si>
  <si>
    <t>5.入場料</t>
    <rPh sb="2" eb="5">
      <t>ニュウジョウリョウ</t>
    </rPh>
    <phoneticPr fontId="3"/>
  </si>
  <si>
    <t>6.プログラム売上代</t>
    <rPh sb="7" eb="9">
      <t>ウリアゲ</t>
    </rPh>
    <rPh sb="9" eb="10">
      <t>ダイ</t>
    </rPh>
    <phoneticPr fontId="3"/>
  </si>
  <si>
    <t>7.参加料</t>
    <rPh sb="2" eb="5">
      <t>サンカリョウ</t>
    </rPh>
    <phoneticPr fontId="3"/>
  </si>
  <si>
    <t>8.記念品等売上</t>
    <rPh sb="2" eb="5">
      <t>キネンヒン</t>
    </rPh>
    <rPh sb="5" eb="6">
      <t>トウ</t>
    </rPh>
    <rPh sb="6" eb="8">
      <t>ウリアゲ</t>
    </rPh>
    <phoneticPr fontId="3"/>
  </si>
  <si>
    <t>9.補助金</t>
    <rPh sb="2" eb="5">
      <t>ホジョキン</t>
    </rPh>
    <phoneticPr fontId="3"/>
  </si>
  <si>
    <t>10.講習会受講料</t>
    <rPh sb="3" eb="6">
      <t>コウシュウカイ</t>
    </rPh>
    <rPh sb="6" eb="8">
      <t>ジュコウ</t>
    </rPh>
    <rPh sb="8" eb="9">
      <t>リョウ</t>
    </rPh>
    <phoneticPr fontId="3"/>
  </si>
  <si>
    <t>11.その他収益</t>
    <rPh sb="6" eb="8">
      <t>シュウエキ</t>
    </rPh>
    <phoneticPr fontId="3"/>
  </si>
  <si>
    <t>支出金額</t>
    <rPh sb="0" eb="2">
      <t>シシュツ</t>
    </rPh>
    <rPh sb="2" eb="4">
      <t>キンガク</t>
    </rPh>
    <phoneticPr fontId="2"/>
  </si>
  <si>
    <t>決算</t>
    <rPh sb="0" eb="2">
      <t>ケッサン</t>
    </rPh>
    <phoneticPr fontId="2"/>
  </si>
  <si>
    <t>対象外経費</t>
    <rPh sb="0" eb="3">
      <t>タイショウガイ</t>
    </rPh>
    <rPh sb="3" eb="5">
      <t>ケイヒ</t>
    </rPh>
    <phoneticPr fontId="2"/>
  </si>
  <si>
    <t>対象外経費</t>
    <rPh sb="0" eb="2">
      <t>タイショウ</t>
    </rPh>
    <rPh sb="2" eb="3">
      <t>ガイ</t>
    </rPh>
    <rPh sb="3" eb="5">
      <t>ケイヒ</t>
    </rPh>
    <phoneticPr fontId="2"/>
  </si>
  <si>
    <t>会議費(対象外)</t>
    <rPh sb="0" eb="3">
      <t>カイギヒ</t>
    </rPh>
    <rPh sb="4" eb="7">
      <t>タイショウガイ</t>
    </rPh>
    <phoneticPr fontId="2"/>
  </si>
  <si>
    <t>旅費交通費(対象外)</t>
    <rPh sb="0" eb="2">
      <t>リョヒ</t>
    </rPh>
    <rPh sb="2" eb="5">
      <t>コウツウヒ</t>
    </rPh>
    <rPh sb="6" eb="8">
      <t>タイショウ</t>
    </rPh>
    <rPh sb="8" eb="9">
      <t>ガイ</t>
    </rPh>
    <phoneticPr fontId="2"/>
  </si>
  <si>
    <t>通信運搬費(対象外)</t>
    <rPh sb="0" eb="2">
      <t>ツウシン</t>
    </rPh>
    <rPh sb="2" eb="4">
      <t>ウンパン</t>
    </rPh>
    <rPh sb="4" eb="5">
      <t>ヒ</t>
    </rPh>
    <rPh sb="6" eb="8">
      <t>タイショウ</t>
    </rPh>
    <rPh sb="8" eb="9">
      <t>ガイ</t>
    </rPh>
    <phoneticPr fontId="2"/>
  </si>
  <si>
    <t>賃借料(対象外)</t>
    <rPh sb="0" eb="3">
      <t>チンシャクリョウ</t>
    </rPh>
    <rPh sb="4" eb="7">
      <t>タイショウガイ</t>
    </rPh>
    <phoneticPr fontId="2"/>
  </si>
  <si>
    <t>諸謝金(対象外)</t>
    <rPh sb="0" eb="3">
      <t>ショシャキン</t>
    </rPh>
    <rPh sb="4" eb="7">
      <t>タイショウガイ</t>
    </rPh>
    <phoneticPr fontId="2"/>
  </si>
  <si>
    <t>支払手数料(対象外)</t>
    <rPh sb="0" eb="2">
      <t>シハライ</t>
    </rPh>
    <rPh sb="2" eb="5">
      <t>テスウリョウ</t>
    </rPh>
    <rPh sb="6" eb="9">
      <t>タイショウガイ</t>
    </rPh>
    <phoneticPr fontId="2"/>
  </si>
  <si>
    <t>勘定科目</t>
    <rPh sb="0" eb="2">
      <t>カンジョウ</t>
    </rPh>
    <rPh sb="2" eb="4">
      <t>カモク</t>
    </rPh>
    <phoneticPr fontId="2"/>
  </si>
  <si>
    <t>対象経費</t>
    <rPh sb="0" eb="2">
      <t>タイショウ</t>
    </rPh>
    <rPh sb="2" eb="4">
      <t>ケイヒ</t>
    </rPh>
    <phoneticPr fontId="2"/>
  </si>
  <si>
    <t>対象外経費</t>
    <rPh sb="0" eb="3">
      <t>タイショウガイ</t>
    </rPh>
    <rPh sb="3" eb="5">
      <t>ケイヒ</t>
    </rPh>
    <phoneticPr fontId="2"/>
  </si>
  <si>
    <t>報償費(対象外)</t>
    <rPh sb="0" eb="3">
      <t>ホウショウヒ</t>
    </rPh>
    <rPh sb="4" eb="7">
      <t>タイショウガイ</t>
    </rPh>
    <phoneticPr fontId="2"/>
  </si>
  <si>
    <t>食糧費(対象外)</t>
    <rPh sb="0" eb="3">
      <t>ショクリョウヒ</t>
    </rPh>
    <rPh sb="4" eb="7">
      <t>タイショウガイ</t>
    </rPh>
    <phoneticPr fontId="2"/>
  </si>
  <si>
    <t>消耗品費(対象外)</t>
    <rPh sb="0" eb="2">
      <t>ショウモウ</t>
    </rPh>
    <rPh sb="2" eb="3">
      <t>ヒン</t>
    </rPh>
    <rPh sb="3" eb="4">
      <t>ヒ</t>
    </rPh>
    <rPh sb="5" eb="7">
      <t>タイショウ</t>
    </rPh>
    <rPh sb="7" eb="8">
      <t>ガイ</t>
    </rPh>
    <phoneticPr fontId="2"/>
  </si>
  <si>
    <t>4.消耗品費</t>
    <rPh sb="2" eb="4">
      <t>ショウモウ</t>
    </rPh>
    <phoneticPr fontId="3"/>
  </si>
  <si>
    <t>5.器具備品費</t>
    <rPh sb="2" eb="4">
      <t>キグ</t>
    </rPh>
    <rPh sb="4" eb="6">
      <t>ビヒン</t>
    </rPh>
    <rPh sb="6" eb="7">
      <t>ヒ</t>
    </rPh>
    <phoneticPr fontId="3"/>
  </si>
  <si>
    <t>6.印刷製本費</t>
    <rPh sb="2" eb="4">
      <t>インサツ</t>
    </rPh>
    <rPh sb="4" eb="6">
      <t>セイホン</t>
    </rPh>
    <rPh sb="6" eb="7">
      <t>ヒ</t>
    </rPh>
    <phoneticPr fontId="3"/>
  </si>
  <si>
    <t>7.賃借料</t>
    <rPh sb="2" eb="5">
      <t>チンシャクリョウ</t>
    </rPh>
    <phoneticPr fontId="3"/>
  </si>
  <si>
    <t>8.広告宣伝費</t>
    <rPh sb="2" eb="4">
      <t>コウコク</t>
    </rPh>
    <rPh sb="4" eb="7">
      <t>センデンヒ</t>
    </rPh>
    <phoneticPr fontId="3"/>
  </si>
  <si>
    <t>9.諸謝金</t>
    <rPh sb="2" eb="5">
      <t>ショシャキン</t>
    </rPh>
    <phoneticPr fontId="3"/>
  </si>
  <si>
    <t>（</t>
    <phoneticPr fontId="3"/>
  </si>
  <si>
    <t>事　業　名</t>
    <rPh sb="0" eb="1">
      <t>コト</t>
    </rPh>
    <rPh sb="2" eb="3">
      <t>ゴウ</t>
    </rPh>
    <rPh sb="4" eb="5">
      <t>メイ</t>
    </rPh>
    <phoneticPr fontId="3"/>
  </si>
  <si>
    <t>活動の規模</t>
    <rPh sb="0" eb="2">
      <t>カツドウ</t>
    </rPh>
    <rPh sb="3" eb="5">
      <t>キボ</t>
    </rPh>
    <phoneticPr fontId="3"/>
  </si>
  <si>
    <t>活動の内容</t>
    <rPh sb="0" eb="2">
      <t>カツドウ</t>
    </rPh>
    <rPh sb="3" eb="5">
      <t>ナイヨウ</t>
    </rPh>
    <phoneticPr fontId="3"/>
  </si>
  <si>
    <t>活動の成果</t>
    <rPh sb="0" eb="2">
      <t>カツドウ</t>
    </rPh>
    <rPh sb="3" eb="5">
      <t>セイカ</t>
    </rPh>
    <phoneticPr fontId="3"/>
  </si>
  <si>
    <t>事 業 名</t>
    <rPh sb="0" eb="1">
      <t>コト</t>
    </rPh>
    <rPh sb="2" eb="3">
      <t>ゴウ</t>
    </rPh>
    <rPh sb="4" eb="5">
      <t>メイ</t>
    </rPh>
    <phoneticPr fontId="3"/>
  </si>
  <si>
    <t>実施した事業の内容</t>
    <rPh sb="4" eb="6">
      <t>ジギョウ</t>
    </rPh>
    <phoneticPr fontId="3"/>
  </si>
  <si>
    <t>実 施 期 間</t>
    <rPh sb="0" eb="1">
      <t>ジツ</t>
    </rPh>
    <rPh sb="2" eb="3">
      <t>シ</t>
    </rPh>
    <rPh sb="4" eb="5">
      <t>キ</t>
    </rPh>
    <rPh sb="6" eb="7">
      <t>アイダ</t>
    </rPh>
    <phoneticPr fontId="3"/>
  </si>
  <si>
    <t>～</t>
    <phoneticPr fontId="2"/>
  </si>
  <si>
    <t>実 施 場 所</t>
    <rPh sb="0" eb="1">
      <t>ジツ</t>
    </rPh>
    <rPh sb="2" eb="3">
      <t>シ</t>
    </rPh>
    <rPh sb="4" eb="5">
      <t>バ</t>
    </rPh>
    <rPh sb="6" eb="7">
      <t>ショ</t>
    </rPh>
    <phoneticPr fontId="3"/>
  </si>
  <si>
    <t>区分番号</t>
    <rPh sb="0" eb="2">
      <t>クブン</t>
    </rPh>
    <rPh sb="2" eb="4">
      <t>バンゴウ</t>
    </rPh>
    <phoneticPr fontId="3"/>
  </si>
  <si>
    <t>区　分</t>
    <rPh sb="0" eb="1">
      <t>ク</t>
    </rPh>
    <rPh sb="2" eb="3">
      <t>ブン</t>
    </rPh>
    <phoneticPr fontId="3"/>
  </si>
  <si>
    <t>印刷製本費(対象外)</t>
    <rPh sb="0" eb="2">
      <t>インサツ</t>
    </rPh>
    <rPh sb="2" eb="4">
      <t>セイホン</t>
    </rPh>
    <rPh sb="4" eb="5">
      <t>ヒ</t>
    </rPh>
    <rPh sb="6" eb="8">
      <t>タイショウ</t>
    </rPh>
    <rPh sb="8" eb="9">
      <t>ガイ</t>
    </rPh>
    <phoneticPr fontId="2"/>
  </si>
  <si>
    <t>#</t>
  </si>
  <si>
    <t>都道府県</t>
    <rPh sb="0" eb="4">
      <t>トドウフケン</t>
    </rPh>
    <phoneticPr fontId="22"/>
  </si>
  <si>
    <t>ポイント合計</t>
    <rPh sb="4" eb="6">
      <t>ゴウケイ</t>
    </rPh>
    <phoneticPr fontId="22"/>
  </si>
  <si>
    <t>クラス</t>
    <phoneticPr fontId="22"/>
  </si>
  <si>
    <t>クラス別上限額</t>
    <rPh sb="3" eb="4">
      <t>ベツ</t>
    </rPh>
    <rPh sb="4" eb="7">
      <t>ジョウゲンガク</t>
    </rPh>
    <phoneticPr fontId="4"/>
  </si>
  <si>
    <t>01</t>
  </si>
  <si>
    <t>北海道</t>
    <rPh sb="0" eb="1">
      <t>キタ</t>
    </rPh>
    <phoneticPr fontId="22"/>
  </si>
  <si>
    <t>一般財団法人北海道バスケットボール協会</t>
  </si>
  <si>
    <t>A</t>
    <phoneticPr fontId="4"/>
  </si>
  <si>
    <t>02</t>
  </si>
  <si>
    <t>青森</t>
  </si>
  <si>
    <t>一般財団法人青森県バスケットボール協会</t>
  </si>
  <si>
    <t>B</t>
    <phoneticPr fontId="4"/>
  </si>
  <si>
    <t>03</t>
  </si>
  <si>
    <t>岩手</t>
  </si>
  <si>
    <t>一般社団法人岩手県バスケットボール協会</t>
  </si>
  <si>
    <t>C</t>
    <phoneticPr fontId="4"/>
  </si>
  <si>
    <t>04</t>
  </si>
  <si>
    <t>宮城</t>
  </si>
  <si>
    <t>一般社団法人宮城県バスケットボール協会</t>
  </si>
  <si>
    <t>D</t>
    <phoneticPr fontId="4"/>
  </si>
  <si>
    <t>05</t>
  </si>
  <si>
    <t>秋田</t>
  </si>
  <si>
    <t>一般社団法人秋田県バスケットボール協会</t>
  </si>
  <si>
    <t>E</t>
    <phoneticPr fontId="4"/>
  </si>
  <si>
    <t>06</t>
  </si>
  <si>
    <t>山形</t>
  </si>
  <si>
    <t>一般財団法人山形県バスケットボール協会</t>
  </si>
  <si>
    <t>07</t>
  </si>
  <si>
    <t>福島</t>
  </si>
  <si>
    <t>一般社団法人福島県バスケットボール協会</t>
  </si>
  <si>
    <t>08</t>
  </si>
  <si>
    <t>茨城</t>
  </si>
  <si>
    <t>一般社団法人茨城県バスケットボール協会</t>
  </si>
  <si>
    <t>09</t>
  </si>
  <si>
    <t>栃木</t>
  </si>
  <si>
    <t>一般社団法人栃木県バスケットボール協会</t>
  </si>
  <si>
    <t>10</t>
  </si>
  <si>
    <t>群馬</t>
  </si>
  <si>
    <t>一般財団法人群馬県バスケットボール協会</t>
  </si>
  <si>
    <t>11</t>
  </si>
  <si>
    <t>埼玉</t>
  </si>
  <si>
    <t>一般社団法人埼玉県バスケットボール協会</t>
  </si>
  <si>
    <t>12</t>
  </si>
  <si>
    <t>千葉</t>
  </si>
  <si>
    <t>一般社団法人千葉県バスケットボール協会</t>
  </si>
  <si>
    <t>13</t>
  </si>
  <si>
    <t>東京</t>
  </si>
  <si>
    <t>一般社団法人東京都バスケットボール協会</t>
  </si>
  <si>
    <t>14</t>
  </si>
  <si>
    <t>神奈川</t>
    <rPh sb="0" eb="3">
      <t>カナガワ</t>
    </rPh>
    <phoneticPr fontId="22"/>
  </si>
  <si>
    <t>一般社団法人神奈川県バスケットボール協会</t>
  </si>
  <si>
    <t>15</t>
  </si>
  <si>
    <t>山梨</t>
  </si>
  <si>
    <t>一般社団法人山梨県バスケットボール協会</t>
  </si>
  <si>
    <t>16</t>
  </si>
  <si>
    <t>長野</t>
  </si>
  <si>
    <t>一般社団法人長野県バスケットボール協会</t>
  </si>
  <si>
    <t>17</t>
  </si>
  <si>
    <t>新潟</t>
  </si>
  <si>
    <t>一般財団法人新潟県バスケットボール協会</t>
  </si>
  <si>
    <t>18</t>
  </si>
  <si>
    <t>富山</t>
  </si>
  <si>
    <t>一般財団法人富山県バスケットボール協会　</t>
  </si>
  <si>
    <t>19</t>
  </si>
  <si>
    <t>石川</t>
  </si>
  <si>
    <t>一般社団法人石川県バスケットボール協会</t>
  </si>
  <si>
    <t>20</t>
  </si>
  <si>
    <t>福井</t>
  </si>
  <si>
    <t>一般社団法人福井県バスケットボール協会</t>
  </si>
  <si>
    <t>21</t>
  </si>
  <si>
    <t>岐阜</t>
  </si>
  <si>
    <t>一般財団法人岐阜県バスケットボール協会</t>
  </si>
  <si>
    <t>22</t>
  </si>
  <si>
    <t>静岡</t>
  </si>
  <si>
    <t>一般社団法人静岡県バスケットボール協会</t>
  </si>
  <si>
    <t>23</t>
  </si>
  <si>
    <t>愛知</t>
  </si>
  <si>
    <t>一般財団法人愛知県バスケットボール協会</t>
  </si>
  <si>
    <t>24</t>
  </si>
  <si>
    <t>三重</t>
  </si>
  <si>
    <t>一般社団法人三重県バスケットボール協会</t>
  </si>
  <si>
    <t>25</t>
  </si>
  <si>
    <t>滋賀</t>
  </si>
  <si>
    <t>一般社団法人滋賀県バスケットボール協会</t>
  </si>
  <si>
    <t>26</t>
  </si>
  <si>
    <t>京都</t>
  </si>
  <si>
    <t>一般社団法人京都府バスケットボール協会</t>
  </si>
  <si>
    <t>27</t>
  </si>
  <si>
    <t>大阪</t>
  </si>
  <si>
    <t>一般財団法人大阪府バスケットボール協会</t>
  </si>
  <si>
    <t>28</t>
  </si>
  <si>
    <t>兵庫</t>
  </si>
  <si>
    <t>一般財団法人兵庫県バスケットボール協会</t>
  </si>
  <si>
    <t>29</t>
  </si>
  <si>
    <t>奈良</t>
  </si>
  <si>
    <t>一般社団法人奈良県バスケットボール協会</t>
  </si>
  <si>
    <t>30</t>
  </si>
  <si>
    <t>和歌山</t>
    <rPh sb="0" eb="1">
      <t>ワ</t>
    </rPh>
    <phoneticPr fontId="22"/>
  </si>
  <si>
    <t>一般社団法人和歌山県バスケットボール協会</t>
  </si>
  <si>
    <t>31</t>
  </si>
  <si>
    <t>鳥取</t>
  </si>
  <si>
    <t>一般社団法人鳥取県バスケットボール協会</t>
  </si>
  <si>
    <t>32</t>
  </si>
  <si>
    <t>島根</t>
    <rPh sb="0" eb="2">
      <t>シマネ</t>
    </rPh>
    <phoneticPr fontId="22"/>
  </si>
  <si>
    <t>一般財団法人島根県バスケットボール協会</t>
  </si>
  <si>
    <t>33</t>
  </si>
  <si>
    <t>岡山</t>
  </si>
  <si>
    <t>一般社団法人岡山県バスケットボール協会</t>
  </si>
  <si>
    <t>34</t>
  </si>
  <si>
    <t>広島</t>
  </si>
  <si>
    <t>一般財団法人 広島県バスケットボール協会</t>
  </si>
  <si>
    <t>35</t>
  </si>
  <si>
    <t>山口</t>
  </si>
  <si>
    <t>一般社団法人山口県バスケットボール協会</t>
  </si>
  <si>
    <t>36</t>
  </si>
  <si>
    <t>徳島</t>
  </si>
  <si>
    <t>一般社団法人徳島県バスケットボール協会</t>
  </si>
  <si>
    <t>37</t>
  </si>
  <si>
    <t>香川</t>
  </si>
  <si>
    <t>一般社団法人香川県バスケットボール協会</t>
  </si>
  <si>
    <t>38</t>
  </si>
  <si>
    <t>愛媛</t>
  </si>
  <si>
    <t>一般社団法人愛媛県バスケットボール協会</t>
  </si>
  <si>
    <t>39</t>
  </si>
  <si>
    <t>高知</t>
  </si>
  <si>
    <t>一般社団法人高知県バスケットボール協会</t>
  </si>
  <si>
    <t>40</t>
  </si>
  <si>
    <t>福岡</t>
  </si>
  <si>
    <t>一般社団法人福岡県バスケットボール協会</t>
  </si>
  <si>
    <t>41</t>
  </si>
  <si>
    <t>佐賀</t>
  </si>
  <si>
    <t>一般社団法人佐賀県バスケットボール協会</t>
  </si>
  <si>
    <t>42</t>
  </si>
  <si>
    <t>長崎</t>
  </si>
  <si>
    <t>一般社団法人長崎県バスケットボール協会</t>
  </si>
  <si>
    <t>43</t>
  </si>
  <si>
    <t>熊本</t>
  </si>
  <si>
    <t>一般社団法人熊本県バスケットボール協会</t>
  </si>
  <si>
    <t>44</t>
  </si>
  <si>
    <t>大分</t>
  </si>
  <si>
    <t>一般社団法人大分県バスケットボール協会</t>
  </si>
  <si>
    <t>45</t>
  </si>
  <si>
    <t>宮崎</t>
  </si>
  <si>
    <t>一般社団法人宮崎県バスケットボール協会</t>
  </si>
  <si>
    <t>46</t>
  </si>
  <si>
    <t>鹿児島</t>
    <rPh sb="0" eb="3">
      <t>カゴシマ</t>
    </rPh>
    <phoneticPr fontId="22"/>
  </si>
  <si>
    <t>一般社団法人鹿児島県バスケットボール協会</t>
  </si>
  <si>
    <t>47</t>
  </si>
  <si>
    <t>沖縄</t>
  </si>
  <si>
    <t>一般財団法人沖縄県バスケットボール協会</t>
  </si>
  <si>
    <t>10.委託金</t>
    <rPh sb="3" eb="5">
      <t>イタク</t>
    </rPh>
    <rPh sb="5" eb="6">
      <t>キン</t>
    </rPh>
    <phoneticPr fontId="3"/>
  </si>
  <si>
    <t>11.保険料</t>
    <rPh sb="3" eb="6">
      <t>ホケンリョウ</t>
    </rPh>
    <phoneticPr fontId="3"/>
  </si>
  <si>
    <t>12.支払手数料</t>
    <rPh sb="3" eb="5">
      <t>シハライ</t>
    </rPh>
    <rPh sb="5" eb="8">
      <t>テスウリョウ</t>
    </rPh>
    <phoneticPr fontId="3"/>
  </si>
  <si>
    <t>13.報償費</t>
    <rPh sb="3" eb="6">
      <t>ホウショウヒ</t>
    </rPh>
    <phoneticPr fontId="3"/>
  </si>
  <si>
    <t>14.食糧費</t>
    <rPh sb="3" eb="6">
      <t>ショクリョウヒ</t>
    </rPh>
    <phoneticPr fontId="3"/>
  </si>
  <si>
    <t>15.雑費</t>
    <rPh sb="3" eb="5">
      <t>ザッピ</t>
    </rPh>
    <phoneticPr fontId="3"/>
  </si>
  <si>
    <t>委託金(対象外)</t>
    <rPh sb="0" eb="3">
      <t>イタクキン</t>
    </rPh>
    <rPh sb="4" eb="7">
      <t>タイショウガイ</t>
    </rPh>
    <phoneticPr fontId="2"/>
  </si>
  <si>
    <t>委託金(対象外)</t>
    <rPh sb="0" eb="3">
      <t>イタクキン</t>
    </rPh>
    <rPh sb="4" eb="6">
      <t>タイショウ</t>
    </rPh>
    <rPh sb="6" eb="7">
      <t>ガイ</t>
    </rPh>
    <phoneticPr fontId="2"/>
  </si>
  <si>
    <t>区　　　分</t>
    <rPh sb="0" eb="1">
      <t>ク</t>
    </rPh>
    <rPh sb="4" eb="5">
      <t>ブン</t>
    </rPh>
    <phoneticPr fontId="3"/>
  </si>
  <si>
    <t>器具備品費(対象外)</t>
    <rPh sb="0" eb="2">
      <t>キグ</t>
    </rPh>
    <rPh sb="2" eb="4">
      <t>ビヒン</t>
    </rPh>
    <rPh sb="4" eb="5">
      <t>ヒ</t>
    </rPh>
    <rPh sb="6" eb="8">
      <t>タイショウ</t>
    </rPh>
    <rPh sb="8" eb="9">
      <t>ガイ</t>
    </rPh>
    <phoneticPr fontId="2"/>
  </si>
  <si>
    <t>器具備品費(対象外)</t>
    <rPh sb="0" eb="2">
      <t>キグ</t>
    </rPh>
    <rPh sb="2" eb="4">
      <t>ビヒン</t>
    </rPh>
    <rPh sb="4" eb="5">
      <t>ヒ</t>
    </rPh>
    <rPh sb="6" eb="9">
      <t>タイショウガイ</t>
    </rPh>
    <phoneticPr fontId="2"/>
  </si>
  <si>
    <t>区　　分</t>
    <rPh sb="0" eb="1">
      <t>ク</t>
    </rPh>
    <rPh sb="3" eb="4">
      <t>ブン</t>
    </rPh>
    <phoneticPr fontId="3"/>
  </si>
  <si>
    <t>【区分表】</t>
    <rPh sb="1" eb="3">
      <t>クブン</t>
    </rPh>
    <rPh sb="3" eb="4">
      <t>ヒョウ</t>
    </rPh>
    <phoneticPr fontId="3"/>
  </si>
  <si>
    <t>金額</t>
  </si>
  <si>
    <t>摘要（内訳）／備考</t>
    <phoneticPr fontId="4"/>
  </si>
  <si>
    <t>収支差額</t>
    <rPh sb="0" eb="2">
      <t>シュウシ</t>
    </rPh>
    <rPh sb="2" eb="4">
      <t>サガク</t>
    </rPh>
    <phoneticPr fontId="3"/>
  </si>
  <si>
    <t>地区協会名</t>
    <rPh sb="0" eb="2">
      <t>チク</t>
    </rPh>
    <rPh sb="2" eb="4">
      <t>キョウカイ</t>
    </rPh>
    <rPh sb="4" eb="5">
      <t>メイ</t>
    </rPh>
    <phoneticPr fontId="3"/>
  </si>
  <si>
    <t>委員会／部会名</t>
    <rPh sb="0" eb="3">
      <t>イインカイ</t>
    </rPh>
    <rPh sb="4" eb="5">
      <t>ブ</t>
    </rPh>
    <rPh sb="5" eb="6">
      <t>カイ</t>
    </rPh>
    <rPh sb="6" eb="7">
      <t>メイ</t>
    </rPh>
    <phoneticPr fontId="3"/>
  </si>
  <si>
    <t>札幌地区バスケットボール協会</t>
    <rPh sb="0" eb="2">
      <t>サッポロ</t>
    </rPh>
    <rPh sb="2" eb="4">
      <t>チク</t>
    </rPh>
    <rPh sb="12" eb="14">
      <t>キョウカイ</t>
    </rPh>
    <phoneticPr fontId="2"/>
  </si>
  <si>
    <t>函館地区バスケットボール協会</t>
    <rPh sb="0" eb="2">
      <t>ハコダテ</t>
    </rPh>
    <rPh sb="2" eb="4">
      <t>チク</t>
    </rPh>
    <rPh sb="12" eb="14">
      <t>キョウカイ</t>
    </rPh>
    <phoneticPr fontId="2"/>
  </si>
  <si>
    <t>北見地区バスケットボール協会</t>
    <rPh sb="0" eb="2">
      <t>キタミ</t>
    </rPh>
    <rPh sb="2" eb="4">
      <t>チク</t>
    </rPh>
    <rPh sb="12" eb="14">
      <t>キョウカイ</t>
    </rPh>
    <phoneticPr fontId="2"/>
  </si>
  <si>
    <t>釧路地区バスケットボール協会</t>
    <rPh sb="0" eb="2">
      <t>クシロ</t>
    </rPh>
    <rPh sb="2" eb="4">
      <t>チク</t>
    </rPh>
    <rPh sb="12" eb="14">
      <t>キョウカイ</t>
    </rPh>
    <phoneticPr fontId="2"/>
  </si>
  <si>
    <t>帯広地区バスケットボール協会</t>
    <rPh sb="0" eb="2">
      <t>オビヒロ</t>
    </rPh>
    <rPh sb="2" eb="4">
      <t>チク</t>
    </rPh>
    <rPh sb="12" eb="14">
      <t>キョウカイ</t>
    </rPh>
    <phoneticPr fontId="2"/>
  </si>
  <si>
    <t>旭川地区バスケットボール協会</t>
    <rPh sb="0" eb="2">
      <t>アサヒカワ</t>
    </rPh>
    <rPh sb="2" eb="4">
      <t>チク</t>
    </rPh>
    <rPh sb="12" eb="14">
      <t>キョウカイ</t>
    </rPh>
    <phoneticPr fontId="2"/>
  </si>
  <si>
    <t>小樽地区バスケットボール協会</t>
    <rPh sb="0" eb="2">
      <t>オタル</t>
    </rPh>
    <rPh sb="2" eb="4">
      <t>チク</t>
    </rPh>
    <rPh sb="12" eb="14">
      <t>キョウカイ</t>
    </rPh>
    <phoneticPr fontId="2"/>
  </si>
  <si>
    <t>苫小牧地区バスケットボール協会</t>
    <rPh sb="0" eb="3">
      <t>トマコマイ</t>
    </rPh>
    <rPh sb="3" eb="5">
      <t>チク</t>
    </rPh>
    <rPh sb="13" eb="15">
      <t>キョウカイ</t>
    </rPh>
    <phoneticPr fontId="2"/>
  </si>
  <si>
    <t>南空知地区バスケットボール協会</t>
    <rPh sb="0" eb="1">
      <t>ミナミ</t>
    </rPh>
    <rPh sb="1" eb="3">
      <t>ソラチ</t>
    </rPh>
    <rPh sb="3" eb="5">
      <t>チク</t>
    </rPh>
    <rPh sb="13" eb="15">
      <t>キョウカイ</t>
    </rPh>
    <phoneticPr fontId="2"/>
  </si>
  <si>
    <t>室蘭地区バスケットボール協会</t>
    <rPh sb="0" eb="2">
      <t>ムロラン</t>
    </rPh>
    <rPh sb="2" eb="4">
      <t>チク</t>
    </rPh>
    <rPh sb="12" eb="14">
      <t>キョウカイ</t>
    </rPh>
    <phoneticPr fontId="2"/>
  </si>
  <si>
    <t>北空知地区バスケットボール協会</t>
    <rPh sb="0" eb="1">
      <t>キタ</t>
    </rPh>
    <rPh sb="1" eb="3">
      <t>ソラチ</t>
    </rPh>
    <rPh sb="3" eb="5">
      <t>チク</t>
    </rPh>
    <rPh sb="13" eb="15">
      <t>キョウカイ</t>
    </rPh>
    <phoneticPr fontId="2"/>
  </si>
  <si>
    <t>名寄地区バスケットボール協会</t>
    <rPh sb="0" eb="2">
      <t>ナヨロ</t>
    </rPh>
    <rPh sb="2" eb="4">
      <t>チク</t>
    </rPh>
    <rPh sb="12" eb="14">
      <t>キョウカイ</t>
    </rPh>
    <phoneticPr fontId="2"/>
  </si>
  <si>
    <t>稚内地区バスケットボール協会</t>
    <rPh sb="0" eb="2">
      <t>ワッカナイ</t>
    </rPh>
    <rPh sb="2" eb="4">
      <t>チク</t>
    </rPh>
    <rPh sb="12" eb="14">
      <t>キョウカイ</t>
    </rPh>
    <phoneticPr fontId="2"/>
  </si>
  <si>
    <t>留萌地区バスケットボール協会</t>
    <rPh sb="0" eb="2">
      <t>ルモイ</t>
    </rPh>
    <rPh sb="2" eb="4">
      <t>チク</t>
    </rPh>
    <rPh sb="12" eb="14">
      <t>キョウカイ</t>
    </rPh>
    <phoneticPr fontId="2"/>
  </si>
  <si>
    <t>（一財）北海道バスケットボール協会</t>
    <phoneticPr fontId="2"/>
  </si>
  <si>
    <t>委員会／部会名</t>
    <rPh sb="0" eb="3">
      <t>イインカイ</t>
    </rPh>
    <rPh sb="4" eb="6">
      <t>ブカイ</t>
    </rPh>
    <rPh sb="6" eb="7">
      <t>メイ</t>
    </rPh>
    <phoneticPr fontId="3"/>
  </si>
  <si>
    <t>科目</t>
    <rPh sb="0" eb="2">
      <t>カモク</t>
    </rPh>
    <phoneticPr fontId="2"/>
  </si>
  <si>
    <t>①会議費</t>
    <rPh sb="1" eb="4">
      <t>カイギヒ</t>
    </rPh>
    <phoneticPr fontId="4"/>
  </si>
  <si>
    <t>②旅費交通費</t>
    <rPh sb="1" eb="3">
      <t>リョヒ</t>
    </rPh>
    <rPh sb="3" eb="6">
      <t>コウツウヒ</t>
    </rPh>
    <phoneticPr fontId="4"/>
  </si>
  <si>
    <t>③通信運搬費</t>
    <rPh sb="1" eb="3">
      <t>ツウシン</t>
    </rPh>
    <rPh sb="3" eb="5">
      <t>ウンパン</t>
    </rPh>
    <rPh sb="5" eb="6">
      <t>ヒ</t>
    </rPh>
    <phoneticPr fontId="4"/>
  </si>
  <si>
    <t>④消耗品費</t>
    <rPh sb="1" eb="3">
      <t>ショウモウ</t>
    </rPh>
    <rPh sb="3" eb="4">
      <t>ヒン</t>
    </rPh>
    <rPh sb="4" eb="5">
      <t>ヒ</t>
    </rPh>
    <phoneticPr fontId="4"/>
  </si>
  <si>
    <t>⑤器具備品費</t>
    <rPh sb="1" eb="3">
      <t>キグ</t>
    </rPh>
    <rPh sb="3" eb="5">
      <t>ビヒン</t>
    </rPh>
    <rPh sb="5" eb="6">
      <t>ヒ</t>
    </rPh>
    <phoneticPr fontId="4"/>
  </si>
  <si>
    <t>⑥印刷製本費</t>
    <rPh sb="1" eb="3">
      <t>インサツ</t>
    </rPh>
    <rPh sb="3" eb="5">
      <t>セイホン</t>
    </rPh>
    <rPh sb="5" eb="6">
      <t>ヒ</t>
    </rPh>
    <phoneticPr fontId="4"/>
  </si>
  <si>
    <t>⑦賃借料</t>
    <rPh sb="1" eb="4">
      <t>チンシャクリョウ</t>
    </rPh>
    <phoneticPr fontId="4"/>
  </si>
  <si>
    <t>⑧広告宣伝費</t>
    <rPh sb="1" eb="3">
      <t>コウコク</t>
    </rPh>
    <rPh sb="3" eb="6">
      <t>センデンヒ</t>
    </rPh>
    <phoneticPr fontId="4"/>
  </si>
  <si>
    <t>⑨諸謝金</t>
    <rPh sb="1" eb="2">
      <t>ショ</t>
    </rPh>
    <rPh sb="2" eb="4">
      <t>シャキン</t>
    </rPh>
    <phoneticPr fontId="4"/>
  </si>
  <si>
    <t>⑩保険料</t>
    <rPh sb="1" eb="3">
      <t>ホケン</t>
    </rPh>
    <rPh sb="3" eb="4">
      <t>リョウ</t>
    </rPh>
    <phoneticPr fontId="4"/>
  </si>
  <si>
    <t>⑪支払手数料</t>
    <rPh sb="1" eb="3">
      <t>シハライ</t>
    </rPh>
    <rPh sb="3" eb="6">
      <t>テスウリョウ</t>
    </rPh>
    <phoneticPr fontId="4"/>
  </si>
  <si>
    <t>⑫報償費</t>
    <rPh sb="1" eb="3">
      <t>ホウショウ</t>
    </rPh>
    <rPh sb="3" eb="4">
      <t>ヒ</t>
    </rPh>
    <phoneticPr fontId="4"/>
  </si>
  <si>
    <t>⑬食糧費</t>
    <rPh sb="1" eb="3">
      <t>ショクリョウ</t>
    </rPh>
    <rPh sb="3" eb="4">
      <t>ヒ</t>
    </rPh>
    <phoneticPr fontId="4"/>
  </si>
  <si>
    <t>⑭雑費</t>
    <rPh sb="1" eb="3">
      <t>ザッピ</t>
    </rPh>
    <phoneticPr fontId="4"/>
  </si>
  <si>
    <t>⑮その他</t>
    <rPh sb="3" eb="4">
      <t>タ</t>
    </rPh>
    <phoneticPr fontId="2"/>
  </si>
  <si>
    <t>対象経費内容（HBA)</t>
    <rPh sb="0" eb="2">
      <t>タイショウ</t>
    </rPh>
    <rPh sb="4" eb="6">
      <t>ナイヨウ</t>
    </rPh>
    <phoneticPr fontId="2"/>
  </si>
  <si>
    <t xml:space="preserve">(1)筆記用具類、コピー用紙等事務用消耗品
(2)スコアシート、ラインテープ、リングネット等競技に係る消耗品
※大会毎に筆記用具類を購入しないで頂き、大会毎に使い回すこと。
(3)会場暖房用、灯油購入代
(4)感染症対策に伴うマスク、消毒液購入費等
(5)ごみ袋
(6)トイレットペーパー
</t>
    <rPh sb="58" eb="60">
      <t>タイカイ</t>
    </rPh>
    <rPh sb="60" eb="61">
      <t>ゴト</t>
    </rPh>
    <rPh sb="62" eb="64">
      <t>ヒッキ</t>
    </rPh>
    <rPh sb="64" eb="66">
      <t>ヨウグ</t>
    </rPh>
    <rPh sb="66" eb="67">
      <t>ルイ</t>
    </rPh>
    <rPh sb="68" eb="70">
      <t>コウニュウ</t>
    </rPh>
    <rPh sb="74" eb="75">
      <t>イタダ</t>
    </rPh>
    <rPh sb="77" eb="79">
      <t>タイカイ</t>
    </rPh>
    <rPh sb="79" eb="80">
      <t>ゴト</t>
    </rPh>
    <rPh sb="81" eb="82">
      <t>ツカ</t>
    </rPh>
    <rPh sb="83" eb="84">
      <t>マワ</t>
    </rPh>
    <rPh sb="127" eb="128">
      <t>トウ</t>
    </rPh>
    <phoneticPr fontId="2"/>
  </si>
  <si>
    <t>①大会・講習会に関する保険料</t>
    <rPh sb="1" eb="3">
      <t>タイカイ</t>
    </rPh>
    <rPh sb="4" eb="7">
      <t>コウシュウカイ</t>
    </rPh>
    <rPh sb="8" eb="9">
      <t>カン</t>
    </rPh>
    <rPh sb="11" eb="14">
      <t>ホケンリョウ</t>
    </rPh>
    <phoneticPr fontId="2"/>
  </si>
  <si>
    <t>①大会中止の際、参加費の返金</t>
    <rPh sb="1" eb="5">
      <t>タイカイチュウシ</t>
    </rPh>
    <rPh sb="6" eb="7">
      <t>サイ</t>
    </rPh>
    <rPh sb="8" eb="11">
      <t>サンカヒ</t>
    </rPh>
    <rPh sb="12" eb="14">
      <t>ヘンキン</t>
    </rPh>
    <phoneticPr fontId="2"/>
  </si>
  <si>
    <t>参加料</t>
    <rPh sb="0" eb="3">
      <t>サンカリョウ</t>
    </rPh>
    <phoneticPr fontId="2"/>
  </si>
  <si>
    <t>女子</t>
    <rPh sb="0" eb="2">
      <t>ジョシ</t>
    </rPh>
    <phoneticPr fontId="2"/>
  </si>
  <si>
    <t>チーム数 　男子</t>
    <rPh sb="3" eb="4">
      <t>スウ</t>
    </rPh>
    <rPh sb="6" eb="8">
      <t>ダンシ</t>
    </rPh>
    <phoneticPr fontId="2"/>
  </si>
  <si>
    <t>単価</t>
    <rPh sb="0" eb="2">
      <t>タンカ</t>
    </rPh>
    <phoneticPr fontId="2"/>
  </si>
  <si>
    <t>売上部数</t>
    <rPh sb="0" eb="2">
      <t>ウリアゲ</t>
    </rPh>
    <rPh sb="2" eb="4">
      <t>ブスウ</t>
    </rPh>
    <phoneticPr fontId="2"/>
  </si>
  <si>
    <t>日当</t>
    <rPh sb="0" eb="2">
      <t>ニットウ</t>
    </rPh>
    <phoneticPr fontId="2"/>
  </si>
  <si>
    <t>会議名</t>
    <rPh sb="0" eb="2">
      <t>カイギ</t>
    </rPh>
    <rPh sb="2" eb="3">
      <t>メイ</t>
    </rPh>
    <phoneticPr fontId="2"/>
  </si>
  <si>
    <t>計</t>
    <rPh sb="0" eb="1">
      <t>ケイ</t>
    </rPh>
    <phoneticPr fontId="2"/>
  </si>
  <si>
    <t>日当</t>
    <rPh sb="0" eb="2">
      <t>ニットウ</t>
    </rPh>
    <phoneticPr fontId="2"/>
  </si>
  <si>
    <t>軽食飲料費</t>
    <rPh sb="0" eb="2">
      <t>ケイショク</t>
    </rPh>
    <rPh sb="2" eb="4">
      <t>インリョウ</t>
    </rPh>
    <rPh sb="4" eb="5">
      <t>ヒ</t>
    </rPh>
    <phoneticPr fontId="2"/>
  </si>
  <si>
    <t>交通費</t>
    <rPh sb="0" eb="3">
      <t>コウツウヒ</t>
    </rPh>
    <phoneticPr fontId="2"/>
  </si>
  <si>
    <t>【2.旅費交通費】</t>
    <rPh sb="3" eb="5">
      <t>リョヒ</t>
    </rPh>
    <rPh sb="5" eb="8">
      <t>コウツウヒ</t>
    </rPh>
    <phoneticPr fontId="2"/>
  </si>
  <si>
    <t>【1.会議費】</t>
    <rPh sb="3" eb="5">
      <t>カイギ</t>
    </rPh>
    <rPh sb="5" eb="6">
      <t>ヒ</t>
    </rPh>
    <phoneticPr fontId="2"/>
  </si>
  <si>
    <t>審判員数</t>
    <rPh sb="0" eb="3">
      <t>シンパンイン</t>
    </rPh>
    <rPh sb="3" eb="4">
      <t>スウ</t>
    </rPh>
    <phoneticPr fontId="2"/>
  </si>
  <si>
    <t>役員稼働交通費（円/人）</t>
    <rPh sb="0" eb="2">
      <t>ヤクイン</t>
    </rPh>
    <rPh sb="2" eb="4">
      <t>カドウ</t>
    </rPh>
    <rPh sb="4" eb="7">
      <t>コウツウヒ</t>
    </rPh>
    <rPh sb="8" eb="9">
      <t>エン</t>
    </rPh>
    <rPh sb="10" eb="11">
      <t>ニン</t>
    </rPh>
    <phoneticPr fontId="2"/>
  </si>
  <si>
    <t>宿泊数</t>
    <rPh sb="0" eb="2">
      <t>シュクハク</t>
    </rPh>
    <rPh sb="2" eb="3">
      <t>スウ</t>
    </rPh>
    <phoneticPr fontId="2"/>
  </si>
  <si>
    <t>TO交通費（円/人）</t>
    <rPh sb="2" eb="5">
      <t>コウツウヒ</t>
    </rPh>
    <rPh sb="6" eb="7">
      <t>エン</t>
    </rPh>
    <rPh sb="8" eb="9">
      <t>ニン</t>
    </rPh>
    <phoneticPr fontId="2"/>
  </si>
  <si>
    <t>PT</t>
    <phoneticPr fontId="2"/>
  </si>
  <si>
    <t>PT交通費（円/人）</t>
    <rPh sb="2" eb="5">
      <t>コウツウヒ</t>
    </rPh>
    <rPh sb="6" eb="7">
      <t>エン</t>
    </rPh>
    <rPh sb="8" eb="9">
      <t>ニン</t>
    </rPh>
    <phoneticPr fontId="2"/>
  </si>
  <si>
    <t>審判交通費</t>
    <rPh sb="0" eb="2">
      <t>シンパン</t>
    </rPh>
    <rPh sb="2" eb="5">
      <t>コウツウヒ</t>
    </rPh>
    <phoneticPr fontId="2"/>
  </si>
  <si>
    <t>TO交通費</t>
    <rPh sb="2" eb="5">
      <t>コウツウヒ</t>
    </rPh>
    <phoneticPr fontId="2"/>
  </si>
  <si>
    <t>PT交通費</t>
    <rPh sb="2" eb="5">
      <t>コウツウヒ</t>
    </rPh>
    <phoneticPr fontId="2"/>
  </si>
  <si>
    <t>審判宿泊費</t>
    <rPh sb="0" eb="2">
      <t>シンパン</t>
    </rPh>
    <rPh sb="2" eb="4">
      <t>シュクハク</t>
    </rPh>
    <rPh sb="4" eb="5">
      <t>ヒ</t>
    </rPh>
    <phoneticPr fontId="2"/>
  </si>
  <si>
    <t>役員交通費</t>
    <rPh sb="0" eb="2">
      <t>ヤクイン</t>
    </rPh>
    <rPh sb="2" eb="5">
      <t>コウツウヒ</t>
    </rPh>
    <phoneticPr fontId="2"/>
  </si>
  <si>
    <t>【14.食糧費】</t>
    <rPh sb="4" eb="7">
      <t>ショクリョウヒ</t>
    </rPh>
    <rPh sb="6" eb="7">
      <t>ヒ</t>
    </rPh>
    <phoneticPr fontId="2"/>
  </si>
  <si>
    <t>役員数</t>
    <rPh sb="0" eb="2">
      <t>ヤクイン</t>
    </rPh>
    <rPh sb="2" eb="3">
      <t>スウ</t>
    </rPh>
    <phoneticPr fontId="2"/>
  </si>
  <si>
    <t>食糧費</t>
    <rPh sb="0" eb="3">
      <t>ショクリョウヒ</t>
    </rPh>
    <phoneticPr fontId="2"/>
  </si>
  <si>
    <t>予備</t>
    <rPh sb="0" eb="2">
      <t>ヨビ</t>
    </rPh>
    <phoneticPr fontId="2"/>
  </si>
  <si>
    <t>日程</t>
    <rPh sb="0" eb="2">
      <t>ニッテイ</t>
    </rPh>
    <phoneticPr fontId="2"/>
  </si>
  <si>
    <t>役員稼働</t>
    <rPh sb="0" eb="2">
      <t>ヤクイン</t>
    </rPh>
    <rPh sb="2" eb="4">
      <t>カドウ</t>
    </rPh>
    <phoneticPr fontId="2"/>
  </si>
  <si>
    <t>役員宿泊費</t>
    <rPh sb="0" eb="2">
      <t>ヤクイン</t>
    </rPh>
    <rPh sb="2" eb="5">
      <t>シュクハクヒ</t>
    </rPh>
    <phoneticPr fontId="2"/>
  </si>
  <si>
    <t>大会日程</t>
    <rPh sb="0" eb="2">
      <t>タイカイ</t>
    </rPh>
    <rPh sb="2" eb="4">
      <t>ニッテイ</t>
    </rPh>
    <phoneticPr fontId="2"/>
  </si>
  <si>
    <t>送付日：</t>
    <rPh sb="0" eb="2">
      <t>ソウフ</t>
    </rPh>
    <rPh sb="2" eb="3">
      <t>ビ</t>
    </rPh>
    <phoneticPr fontId="2"/>
  </si>
  <si>
    <t>【社会人】</t>
    <rPh sb="1" eb="3">
      <t>シャカイ</t>
    </rPh>
    <rPh sb="3" eb="4">
      <t>ジン</t>
    </rPh>
    <phoneticPr fontId="2"/>
  </si>
  <si>
    <t>【DC U13-15</t>
    <phoneticPr fontId="2"/>
  </si>
  <si>
    <t>【U12】</t>
    <phoneticPr fontId="2"/>
  </si>
  <si>
    <t>【U15】</t>
    <phoneticPr fontId="2"/>
  </si>
  <si>
    <t>【U18】</t>
    <phoneticPr fontId="2"/>
  </si>
  <si>
    <t>【3X3】</t>
    <phoneticPr fontId="2"/>
  </si>
  <si>
    <t>【DC U12】</t>
    <phoneticPr fontId="2"/>
  </si>
  <si>
    <t>【DC U16-18】</t>
    <phoneticPr fontId="2"/>
  </si>
  <si>
    <t>【普及】</t>
    <rPh sb="1" eb="3">
      <t>フキュウ</t>
    </rPh>
    <phoneticPr fontId="2"/>
  </si>
  <si>
    <t>【法務】</t>
    <rPh sb="1" eb="3">
      <t>ホウム</t>
    </rPh>
    <phoneticPr fontId="2"/>
  </si>
  <si>
    <t>【国体】</t>
    <rPh sb="1" eb="3">
      <t>コクタイ</t>
    </rPh>
    <phoneticPr fontId="2"/>
  </si>
  <si>
    <t>【JPBL/WJBL】</t>
    <phoneticPr fontId="2"/>
  </si>
  <si>
    <t>【登録推進】</t>
    <rPh sb="1" eb="3">
      <t>トウロク</t>
    </rPh>
    <rPh sb="3" eb="5">
      <t>スイシン</t>
    </rPh>
    <phoneticPr fontId="2"/>
  </si>
  <si>
    <t>【講習会】</t>
    <rPh sb="1" eb="4">
      <t>コウシュウカイ</t>
    </rPh>
    <phoneticPr fontId="2"/>
  </si>
  <si>
    <t>　</t>
    <phoneticPr fontId="2"/>
  </si>
  <si>
    <t>区　　　　分</t>
    <rPh sb="0" eb="1">
      <t>ク</t>
    </rPh>
    <rPh sb="5" eb="6">
      <t>フン</t>
    </rPh>
    <phoneticPr fontId="3"/>
  </si>
  <si>
    <t>審判員宿泊費</t>
    <rPh sb="0" eb="3">
      <t>シンパンイン</t>
    </rPh>
    <rPh sb="3" eb="6">
      <t>シュクハクヒ</t>
    </rPh>
    <phoneticPr fontId="2"/>
  </si>
  <si>
    <t>計</t>
    <rPh sb="0" eb="1">
      <t>ケイ</t>
    </rPh>
    <phoneticPr fontId="2"/>
  </si>
  <si>
    <t>2.旅費交通費合計</t>
    <rPh sb="2" eb="4">
      <t>リョヒ</t>
    </rPh>
    <rPh sb="4" eb="7">
      <t>コウツウヒ</t>
    </rPh>
    <rPh sb="7" eb="9">
      <t>ゴウケイ</t>
    </rPh>
    <phoneticPr fontId="2"/>
  </si>
  <si>
    <t>14.食糧費合計</t>
    <rPh sb="3" eb="6">
      <t>ショクリョウヒ</t>
    </rPh>
    <rPh sb="6" eb="8">
      <t>ゴウケイ</t>
    </rPh>
    <phoneticPr fontId="2"/>
  </si>
  <si>
    <t>1.会議費合計</t>
    <rPh sb="2" eb="4">
      <t>カイギ</t>
    </rPh>
    <rPh sb="4" eb="5">
      <t>ヒ</t>
    </rPh>
    <rPh sb="5" eb="7">
      <t>ゴウケイ</t>
    </rPh>
    <phoneticPr fontId="2"/>
  </si>
  <si>
    <t>交通費（円/人）</t>
    <rPh sb="0" eb="3">
      <t>コウツウヒ</t>
    </rPh>
    <rPh sb="4" eb="5">
      <t>エン</t>
    </rPh>
    <rPh sb="6" eb="7">
      <t>ジン</t>
    </rPh>
    <phoneticPr fontId="2"/>
  </si>
  <si>
    <t>1.交付金</t>
    <rPh sb="2" eb="5">
      <t>コウフキン</t>
    </rPh>
    <phoneticPr fontId="3"/>
  </si>
  <si>
    <t>(1)事業に関連する開催要項・チラシ・ポスター等
(2)プログラム印刷代
(3)プログラムコピー代</t>
    <rPh sb="3" eb="5">
      <t>ジギョウ</t>
    </rPh>
    <rPh sb="6" eb="8">
      <t>カンレン</t>
    </rPh>
    <rPh sb="10" eb="12">
      <t>カイサイ</t>
    </rPh>
    <rPh sb="12" eb="14">
      <t>ヨウコウ</t>
    </rPh>
    <rPh sb="23" eb="24">
      <t>トウ</t>
    </rPh>
    <phoneticPr fontId="2"/>
  </si>
  <si>
    <t>男子</t>
    <rPh sb="0" eb="2">
      <t>ダンシ</t>
    </rPh>
    <phoneticPr fontId="2"/>
  </si>
  <si>
    <t>女子</t>
    <rPh sb="0" eb="2">
      <t>ジョシ</t>
    </rPh>
    <phoneticPr fontId="2"/>
  </si>
  <si>
    <t>参加料</t>
    <rPh sb="0" eb="3">
      <t>サンカリョウ</t>
    </rPh>
    <phoneticPr fontId="2"/>
  </si>
  <si>
    <t>計</t>
    <rPh sb="0" eb="1">
      <t>ケイ</t>
    </rPh>
    <phoneticPr fontId="2"/>
  </si>
  <si>
    <t>合計</t>
    <rPh sb="0" eb="2">
      <t>ゴウケイ</t>
    </rPh>
    <phoneticPr fontId="2"/>
  </si>
  <si>
    <t>ｶﾃｺﾞﾘｰ名等</t>
    <rPh sb="6" eb="7">
      <t>メイ</t>
    </rPh>
    <rPh sb="7" eb="8">
      <t>トウ</t>
    </rPh>
    <phoneticPr fontId="2"/>
  </si>
  <si>
    <t>参加料計</t>
    <rPh sb="0" eb="3">
      <t>サンカリョウ</t>
    </rPh>
    <rPh sb="3" eb="4">
      <t>ケイ</t>
    </rPh>
    <phoneticPr fontId="2"/>
  </si>
  <si>
    <t>内       容</t>
    <rPh sb="0" eb="1">
      <t>ウチ</t>
    </rPh>
    <rPh sb="8" eb="9">
      <t>カタチ</t>
    </rPh>
    <phoneticPr fontId="3"/>
  </si>
  <si>
    <t>支    払    先</t>
    <rPh sb="0" eb="1">
      <t>シ</t>
    </rPh>
    <rPh sb="5" eb="6">
      <t>フツ</t>
    </rPh>
    <rPh sb="10" eb="11">
      <t>サキ</t>
    </rPh>
    <phoneticPr fontId="3"/>
  </si>
  <si>
    <t>科    目</t>
    <rPh sb="0" eb="1">
      <t>カ</t>
    </rPh>
    <rPh sb="5" eb="6">
      <t>メ</t>
    </rPh>
    <phoneticPr fontId="3"/>
  </si>
  <si>
    <t xml:space="preserve">(1)大会要項・組合せ等発送料。ただし大会要項・組合せ等はTeamJBAを活用・HPに掲載等で、資料の郵送料等経費削減を図る。
(2)活動に伴うインターネット接続費やシステム利用代金等
(3)公式ホームページの運用・維持に係る費用(JBA310万円関連)
</t>
    <rPh sb="3" eb="5">
      <t>タイカイ</t>
    </rPh>
    <rPh sb="8" eb="10">
      <t>クミアワ</t>
    </rPh>
    <rPh sb="19" eb="21">
      <t>タイカイ</t>
    </rPh>
    <rPh sb="21" eb="23">
      <t>ヨウコウ</t>
    </rPh>
    <rPh sb="24" eb="26">
      <t>クミアワ</t>
    </rPh>
    <rPh sb="27" eb="28">
      <t>トウ</t>
    </rPh>
    <rPh sb="37" eb="39">
      <t>カツヨウ</t>
    </rPh>
    <rPh sb="43" eb="45">
      <t>ケイサイ</t>
    </rPh>
    <rPh sb="45" eb="46">
      <t>トウ</t>
    </rPh>
    <rPh sb="55" eb="57">
      <t>ケイヒ</t>
    </rPh>
    <rPh sb="57" eb="59">
      <t>サクゲン</t>
    </rPh>
    <rPh sb="60" eb="61">
      <t>ハカ</t>
    </rPh>
    <rPh sb="98" eb="100">
      <t>コウシキ</t>
    </rPh>
    <rPh sb="107" eb="109">
      <t>ウンヨウ</t>
    </rPh>
    <rPh sb="110" eb="112">
      <t>イジ</t>
    </rPh>
    <rPh sb="113" eb="114">
      <t>カカ</t>
    </rPh>
    <rPh sb="115" eb="117">
      <t>ヒヨウ</t>
    </rPh>
    <rPh sb="124" eb="126">
      <t>マンエン</t>
    </rPh>
    <rPh sb="126" eb="128">
      <t>カンレン</t>
    </rPh>
    <phoneticPr fontId="2"/>
  </si>
  <si>
    <t xml:space="preserve">(1)3万円以上の場は、HBAに相談して下さい。
(2)キッズ対象活動事業に関する備品(キッズボール等)
・器具備品費の購入は、下記条件全てを満たす場合のみ
①備品/資産管理台帳を作成の上管理し個人所有とならないこと。
②備品/資産管理台帳の提出
</t>
    <rPh sb="32" eb="34">
      <t>タイショウ</t>
    </rPh>
    <rPh sb="34" eb="36">
      <t>カツドウ</t>
    </rPh>
    <rPh sb="36" eb="38">
      <t>ジギョウ</t>
    </rPh>
    <rPh sb="39" eb="40">
      <t>カン</t>
    </rPh>
    <rPh sb="42" eb="44">
      <t>ビヒン</t>
    </rPh>
    <rPh sb="51" eb="52">
      <t>トウ</t>
    </rPh>
    <rPh sb="56" eb="58">
      <t>キグ</t>
    </rPh>
    <rPh sb="58" eb="61">
      <t>ビヒンヒ</t>
    </rPh>
    <rPh sb="62" eb="64">
      <t>コウニュウ</t>
    </rPh>
    <rPh sb="66" eb="68">
      <t>カキ</t>
    </rPh>
    <rPh sb="68" eb="70">
      <t>ジョウケン</t>
    </rPh>
    <rPh sb="70" eb="71">
      <t>スベ</t>
    </rPh>
    <rPh sb="73" eb="74">
      <t>ミ</t>
    </rPh>
    <rPh sb="76" eb="78">
      <t>バアイ</t>
    </rPh>
    <rPh sb="82" eb="84">
      <t>ビヒン</t>
    </rPh>
    <rPh sb="85" eb="87">
      <t>シサン</t>
    </rPh>
    <rPh sb="87" eb="89">
      <t>カンリ</t>
    </rPh>
    <rPh sb="89" eb="91">
      <t>ダイチョウ</t>
    </rPh>
    <rPh sb="92" eb="94">
      <t>サクセイ</t>
    </rPh>
    <rPh sb="95" eb="96">
      <t>ウエ</t>
    </rPh>
    <rPh sb="96" eb="98">
      <t>カンリ</t>
    </rPh>
    <rPh sb="99" eb="101">
      <t>コジン</t>
    </rPh>
    <rPh sb="101" eb="103">
      <t>ショユウ</t>
    </rPh>
    <rPh sb="123" eb="125">
      <t>テイシュツ</t>
    </rPh>
    <phoneticPr fontId="2"/>
  </si>
  <si>
    <t>(1)施設・用具等の借上料等
(2)バス会社へ支払う貸切バス利用料等
(3)会場清掃料
・観客席が飲食を利用した際の清掃料
(4)リース料、レンタル料等物品を賃貸するための支出</t>
    <rPh sb="47" eb="50">
      <t>カンキャクセキ</t>
    </rPh>
    <rPh sb="51" eb="53">
      <t>インショク</t>
    </rPh>
    <rPh sb="54" eb="56">
      <t>リヨウ</t>
    </rPh>
    <rPh sb="58" eb="59">
      <t>サイ</t>
    </rPh>
    <rPh sb="60" eb="63">
      <t>セイソウリョウ</t>
    </rPh>
    <phoneticPr fontId="2"/>
  </si>
  <si>
    <t>(1)大会・イベント用ポスター印刷代</t>
    <rPh sb="3" eb="5">
      <t>タイカイ</t>
    </rPh>
    <rPh sb="10" eb="11">
      <t>ヨウ</t>
    </rPh>
    <rPh sb="15" eb="18">
      <t>インサツダイ</t>
    </rPh>
    <phoneticPr fontId="2"/>
  </si>
  <si>
    <r>
      <t>(1)審判員、講師等で、活動の実施に要する人員に対して支払う謝金・雑給
上限額（所得税込）
※競技会事業 
(2)審判謝金：上限額/試合
S:</t>
    </r>
    <r>
      <rPr>
        <b/>
        <sz val="16"/>
        <rFont val="Meiryo UI"/>
        <family val="3"/>
        <charset val="128"/>
      </rPr>
      <t>3,000円</t>
    </r>
    <r>
      <rPr>
        <sz val="16"/>
        <rFont val="Meiryo UI"/>
        <family val="3"/>
        <charset val="128"/>
      </rPr>
      <t>、A:</t>
    </r>
    <r>
      <rPr>
        <b/>
        <sz val="16"/>
        <rFont val="Meiryo UI"/>
        <family val="3"/>
        <charset val="128"/>
      </rPr>
      <t>2,000円</t>
    </r>
    <r>
      <rPr>
        <sz val="16"/>
        <rFont val="Meiryo UI"/>
        <family val="3"/>
        <charset val="128"/>
      </rPr>
      <t>、B:</t>
    </r>
    <r>
      <rPr>
        <b/>
        <sz val="16"/>
        <rFont val="Meiryo UI"/>
        <family val="3"/>
        <charset val="128"/>
      </rPr>
      <t>1,500円</t>
    </r>
    <r>
      <rPr>
        <sz val="16"/>
        <rFont val="Meiryo UI"/>
        <family val="3"/>
        <charset val="128"/>
      </rPr>
      <t>、C:</t>
    </r>
    <r>
      <rPr>
        <b/>
        <sz val="16"/>
        <rFont val="Meiryo UI"/>
        <family val="3"/>
        <charset val="128"/>
      </rPr>
      <t>1,000円</t>
    </r>
    <r>
      <rPr>
        <sz val="16"/>
        <rFont val="Meiryo UI"/>
        <family val="3"/>
        <charset val="128"/>
      </rPr>
      <t>、
D</t>
    </r>
    <r>
      <rPr>
        <b/>
        <sz val="16"/>
        <rFont val="Meiryo UI"/>
        <family val="3"/>
        <charset val="128"/>
      </rPr>
      <t>:500円</t>
    </r>
    <r>
      <rPr>
        <sz val="16"/>
        <rFont val="Meiryo UI"/>
        <family val="3"/>
        <charset val="128"/>
      </rPr>
      <t xml:space="preserve">
(3)団体(ﾁｰﾑ・ｸﾗﾌﾞ・学校)による諸謝金の扱いとなる。
・学校施設使用料：上限</t>
    </r>
    <r>
      <rPr>
        <b/>
        <sz val="16"/>
        <rFont val="Meiryo UI"/>
        <family val="3"/>
        <charset val="128"/>
      </rPr>
      <t>10,000円</t>
    </r>
    <r>
      <rPr>
        <sz val="16"/>
        <rFont val="Meiryo UI"/>
        <family val="3"/>
        <charset val="128"/>
      </rPr>
      <t>/ｺｰﾄ/日
・コート設営費　上限</t>
    </r>
    <r>
      <rPr>
        <b/>
        <sz val="16"/>
        <rFont val="Meiryo UI"/>
        <family val="3"/>
        <charset val="128"/>
      </rPr>
      <t>10,000円</t>
    </r>
    <r>
      <rPr>
        <sz val="16"/>
        <rFont val="Meiryo UI"/>
        <family val="3"/>
        <charset val="128"/>
      </rPr>
      <t>/ｺｰﾄ
(※ラインが引いてある場合は</t>
    </r>
    <r>
      <rPr>
        <b/>
        <sz val="16"/>
        <rFont val="Meiryo UI"/>
        <family val="3"/>
        <charset val="128"/>
      </rPr>
      <t>「半額</t>
    </r>
    <r>
      <rPr>
        <sz val="16"/>
        <rFont val="Meiryo UI"/>
        <family val="3"/>
        <charset val="128"/>
      </rPr>
      <t>」)
・TO謝礼　上限</t>
    </r>
    <r>
      <rPr>
        <b/>
        <sz val="16"/>
        <rFont val="Meiryo UI"/>
        <family val="3"/>
        <charset val="128"/>
      </rPr>
      <t>6,000円</t>
    </r>
    <r>
      <rPr>
        <sz val="16"/>
        <rFont val="Meiryo UI"/>
        <family val="3"/>
        <charset val="128"/>
      </rPr>
      <t>/試合
(4)ドクター・看護士・PT(理学療法士)含む　</t>
    </r>
    <r>
      <rPr>
        <b/>
        <sz val="16"/>
        <rFont val="Meiryo UI"/>
        <family val="3"/>
        <charset val="128"/>
      </rPr>
      <t xml:space="preserve"> 6,000円</t>
    </r>
    <r>
      <rPr>
        <sz val="16"/>
        <rFont val="Meiryo UI"/>
        <family val="3"/>
        <charset val="128"/>
      </rPr>
      <t>/日
(5)マンツーマンディレクターおよびマンツーマンコミッショナーの稼働者の謝金は、1日稼働される場合は、日当で支払う。
※諸謝金と日当との二重払いはしない。
(6)会場整備費（駐車場警備費）</t>
    </r>
    <rPh sb="60" eb="62">
      <t>シャキン</t>
    </rPh>
    <rPh sb="63" eb="66">
      <t>ジョウゲンガク</t>
    </rPh>
    <rPh sb="86" eb="87">
      <t>エン</t>
    </rPh>
    <rPh sb="95" eb="96">
      <t>エン</t>
    </rPh>
    <rPh sb="104" eb="105">
      <t>エン</t>
    </rPh>
    <rPh sb="112" eb="113">
      <t>エン</t>
    </rPh>
    <rPh sb="118" eb="120">
      <t>ダンタイ</t>
    </rPh>
    <rPh sb="130" eb="132">
      <t>ガッコウ</t>
    </rPh>
    <rPh sb="136" eb="139">
      <t>ショシャキン</t>
    </rPh>
    <rPh sb="140" eb="141">
      <t>アツカ</t>
    </rPh>
    <rPh sb="149" eb="151">
      <t>ガッコウ</t>
    </rPh>
    <rPh sb="151" eb="153">
      <t>シセツ</t>
    </rPh>
    <rPh sb="153" eb="155">
      <t>シヨウ</t>
    </rPh>
    <rPh sb="155" eb="156">
      <t>リョウ</t>
    </rPh>
    <rPh sb="157" eb="159">
      <t>ジョウゲン</t>
    </rPh>
    <rPh sb="165" eb="166">
      <t>エン</t>
    </rPh>
    <rPh sb="171" eb="172">
      <t>ヒ</t>
    </rPh>
    <rPh sb="178" eb="180">
      <t>セツエイ</t>
    </rPh>
    <rPh sb="180" eb="181">
      <t>ヒ</t>
    </rPh>
    <rPh sb="182" eb="184">
      <t>ジョウゲン</t>
    </rPh>
    <rPh sb="190" eb="191">
      <t>エン</t>
    </rPh>
    <rPh sb="202" eb="203">
      <t>ヒ</t>
    </rPh>
    <rPh sb="207" eb="209">
      <t>バアイ</t>
    </rPh>
    <rPh sb="211" eb="213">
      <t>ハンガク</t>
    </rPh>
    <rPh sb="220" eb="222">
      <t>シャレイ</t>
    </rPh>
    <rPh sb="223" eb="225">
      <t>ジョウゲン</t>
    </rPh>
    <rPh sb="230" eb="231">
      <t>エン</t>
    </rPh>
    <rPh sb="232" eb="234">
      <t>シアイ</t>
    </rPh>
    <rPh sb="251" eb="253">
      <t>リガク</t>
    </rPh>
    <rPh sb="253" eb="256">
      <t>リョウホウシ</t>
    </rPh>
    <rPh sb="257" eb="258">
      <t>フク</t>
    </rPh>
    <rPh sb="354" eb="356">
      <t>カイジョウ</t>
    </rPh>
    <rPh sb="356" eb="359">
      <t>セイビヒ</t>
    </rPh>
    <rPh sb="360" eb="363">
      <t>チュウシャジョウ</t>
    </rPh>
    <rPh sb="363" eb="365">
      <t>ケイビ</t>
    </rPh>
    <phoneticPr fontId="2"/>
  </si>
  <si>
    <t>①茶菓代等
②ゴミ回収費
・管理者が処理する場合
③ゴミ処理場まで持参した際のごみ処理代
④クリーニング代
⑤大会委託料</t>
    <rPh sb="1" eb="3">
      <t>チャカ</t>
    </rPh>
    <rPh sb="3" eb="4">
      <t>ダイ</t>
    </rPh>
    <rPh sb="4" eb="5">
      <t>トウ</t>
    </rPh>
    <rPh sb="29" eb="32">
      <t>ショリジョウ</t>
    </rPh>
    <rPh sb="34" eb="36">
      <t>ジサン</t>
    </rPh>
    <rPh sb="38" eb="39">
      <t>サイ</t>
    </rPh>
    <rPh sb="42" eb="44">
      <t>ショリ</t>
    </rPh>
    <rPh sb="44" eb="45">
      <t>ダイ</t>
    </rPh>
    <rPh sb="54" eb="55">
      <t>ダイ</t>
    </rPh>
    <rPh sb="59" eb="61">
      <t>タイカイ</t>
    </rPh>
    <rPh sb="61" eb="63">
      <t>イタク</t>
    </rPh>
    <rPh sb="63" eb="64">
      <t>リョウ</t>
    </rPh>
    <phoneticPr fontId="2"/>
  </si>
  <si>
    <t>収支差額</t>
    <phoneticPr fontId="2"/>
  </si>
  <si>
    <t>登録推進事業費　1.一般カテゴリー（Ⅱ種）登録推進事業　①市町村等地域単位の競技会の開催</t>
    <rPh sb="0" eb="2">
      <t>トウロク</t>
    </rPh>
    <rPh sb="2" eb="4">
      <t>スイシン</t>
    </rPh>
    <rPh sb="4" eb="6">
      <t>ジギョウ</t>
    </rPh>
    <rPh sb="6" eb="7">
      <t>ヒ</t>
    </rPh>
    <rPh sb="10" eb="12">
      <t>イッパン</t>
    </rPh>
    <rPh sb="19" eb="20">
      <t>シュ</t>
    </rPh>
    <rPh sb="21" eb="23">
      <t>トウロク</t>
    </rPh>
    <rPh sb="23" eb="25">
      <t>スイシン</t>
    </rPh>
    <rPh sb="25" eb="27">
      <t>ジギョウ</t>
    </rPh>
    <phoneticPr fontId="2"/>
  </si>
  <si>
    <t>登録推進事業費　1.一般カテゴリー（Ⅱ種）登録推進事業　②リーグ戦の普及</t>
    <rPh sb="0" eb="2">
      <t>トウロク</t>
    </rPh>
    <rPh sb="2" eb="4">
      <t>スイシン</t>
    </rPh>
    <rPh sb="4" eb="6">
      <t>ジギョウ</t>
    </rPh>
    <rPh sb="6" eb="7">
      <t>ヒ</t>
    </rPh>
    <rPh sb="10" eb="12">
      <t>イッパン</t>
    </rPh>
    <rPh sb="19" eb="20">
      <t>シュ</t>
    </rPh>
    <rPh sb="21" eb="23">
      <t>トウロク</t>
    </rPh>
    <rPh sb="23" eb="25">
      <t>スイシン</t>
    </rPh>
    <rPh sb="25" eb="27">
      <t>ジギョウ</t>
    </rPh>
    <phoneticPr fontId="2"/>
  </si>
  <si>
    <t>登録推進事業費　2.U-12カテゴリー登録推進事業　①ミクロ・フレッシュ層を対象としたイベントの開催</t>
    <rPh sb="0" eb="2">
      <t>トウロク</t>
    </rPh>
    <rPh sb="2" eb="4">
      <t>スイシン</t>
    </rPh>
    <rPh sb="4" eb="6">
      <t>ジギョウ</t>
    </rPh>
    <rPh sb="6" eb="7">
      <t>ヒ</t>
    </rPh>
    <rPh sb="19" eb="21">
      <t>トウロク</t>
    </rPh>
    <rPh sb="21" eb="23">
      <t>スイシン</t>
    </rPh>
    <rPh sb="23" eb="25">
      <t>ジギョウ</t>
    </rPh>
    <phoneticPr fontId="2"/>
  </si>
  <si>
    <t>登録推進事業費　2.U-12カテゴリー登録推進事業　②体験会開催（U-10)</t>
    <rPh sb="0" eb="2">
      <t>トウロク</t>
    </rPh>
    <rPh sb="2" eb="4">
      <t>スイシン</t>
    </rPh>
    <rPh sb="4" eb="6">
      <t>ジギョウ</t>
    </rPh>
    <rPh sb="6" eb="7">
      <t>ヒ</t>
    </rPh>
    <rPh sb="19" eb="21">
      <t>トウロク</t>
    </rPh>
    <rPh sb="21" eb="23">
      <t>スイシン</t>
    </rPh>
    <rPh sb="23" eb="25">
      <t>ジギョウ</t>
    </rPh>
    <phoneticPr fontId="2"/>
  </si>
  <si>
    <t>登録推進事業費　2.U-12カテゴリー登録推進事業　③バスケットゴールの設置（行政とのタイアップ）</t>
    <rPh sb="0" eb="2">
      <t>トウロク</t>
    </rPh>
    <rPh sb="2" eb="4">
      <t>スイシン</t>
    </rPh>
    <rPh sb="4" eb="6">
      <t>ジギョウ</t>
    </rPh>
    <rPh sb="6" eb="7">
      <t>ヒ</t>
    </rPh>
    <rPh sb="19" eb="21">
      <t>トウロク</t>
    </rPh>
    <rPh sb="21" eb="23">
      <t>スイシン</t>
    </rPh>
    <rPh sb="23" eb="25">
      <t>ジギョウ</t>
    </rPh>
    <phoneticPr fontId="2"/>
  </si>
  <si>
    <t>登録推進事業費　3.キッズ(U-8)普及事業　①未就学児対象のイベント開催</t>
    <rPh sb="0" eb="2">
      <t>トウロク</t>
    </rPh>
    <rPh sb="2" eb="4">
      <t>スイシン</t>
    </rPh>
    <rPh sb="4" eb="6">
      <t>ジギョウ</t>
    </rPh>
    <rPh sb="6" eb="7">
      <t>ヒ</t>
    </rPh>
    <phoneticPr fontId="2"/>
  </si>
  <si>
    <t>登録推進事業費　3.キッズ(U-8)普及事業　②幼稚園・保育園などへのゴール寄贈事業の実施</t>
    <rPh sb="0" eb="2">
      <t>トウロク</t>
    </rPh>
    <rPh sb="2" eb="4">
      <t>スイシン</t>
    </rPh>
    <rPh sb="4" eb="6">
      <t>ジギョウ</t>
    </rPh>
    <rPh sb="6" eb="7">
      <t>ヒ</t>
    </rPh>
    <rPh sb="18" eb="20">
      <t>フキュウ</t>
    </rPh>
    <rPh sb="20" eb="22">
      <t>ジギョウ</t>
    </rPh>
    <phoneticPr fontId="2"/>
  </si>
  <si>
    <t>登録推進事業費　4.キッズサポーター育成事業　①養成講習会開催推進</t>
    <phoneticPr fontId="2"/>
  </si>
  <si>
    <t>登録推進事業費　4.キッズサポーター育成事業　②キッズサポートリーダー派遣</t>
    <phoneticPr fontId="2"/>
  </si>
  <si>
    <t>登録推進事業費　5.情報収集(登録状況のアンケート実施）　①情報収集(登録状況のアンケート実施）</t>
    <phoneticPr fontId="2"/>
  </si>
  <si>
    <t>登録推進事業費　5.情報収集(登録状況のアンケート実施）　②未登録チームの期限付き参加容認</t>
    <phoneticPr fontId="2"/>
  </si>
  <si>
    <t>登録推進事業費　5.情報収集(登録状況のアンケート実施）　③３×３競技（イベント）開催推進</t>
    <phoneticPr fontId="2"/>
  </si>
  <si>
    <t>収支予算書</t>
    <rPh sb="0" eb="2">
      <t>シュウシ</t>
    </rPh>
    <rPh sb="2" eb="5">
      <t>ヨサンショ</t>
    </rPh>
    <phoneticPr fontId="4"/>
  </si>
  <si>
    <t>連絡先（携帯番号）</t>
    <rPh sb="0" eb="2">
      <t>レンラク</t>
    </rPh>
    <rPh sb="2" eb="3">
      <t>サキ</t>
    </rPh>
    <rPh sb="4" eb="6">
      <t>ケイタイ</t>
    </rPh>
    <rPh sb="6" eb="8">
      <t>バンゴウ</t>
    </rPh>
    <phoneticPr fontId="3"/>
  </si>
  <si>
    <t>地区選択</t>
    <rPh sb="0" eb="4">
      <t>チクセンタク</t>
    </rPh>
    <phoneticPr fontId="2"/>
  </si>
  <si>
    <t>カテゴリー選択</t>
    <rPh sb="5" eb="7">
      <t>センタク</t>
    </rPh>
    <phoneticPr fontId="2"/>
  </si>
  <si>
    <t>収入【7.参加料】※フェスティバル等のイベントで、参加料が異なる場合の算出表</t>
    <rPh sb="0" eb="2">
      <t>シュウニュウ</t>
    </rPh>
    <rPh sb="5" eb="8">
      <t>サンカリョウ</t>
    </rPh>
    <rPh sb="17" eb="18">
      <t>トウ</t>
    </rPh>
    <rPh sb="25" eb="28">
      <t>サンカリョウ</t>
    </rPh>
    <rPh sb="29" eb="30">
      <t>コト</t>
    </rPh>
    <rPh sb="32" eb="34">
      <t>バアイ</t>
    </rPh>
    <rPh sb="35" eb="37">
      <t>サンシュツ</t>
    </rPh>
    <rPh sb="37" eb="38">
      <t>ヒョウ</t>
    </rPh>
    <phoneticPr fontId="2"/>
  </si>
  <si>
    <t>←　金額を入力</t>
    <rPh sb="2" eb="4">
      <t>キンガク</t>
    </rPh>
    <rPh sb="5" eb="7">
      <t>ニュウリョク</t>
    </rPh>
    <phoneticPr fontId="2"/>
  </si>
  <si>
    <t>注）下記内容につきましては空欄のないよう、未定の場合は未定とご入力（記入）ください。</t>
    <phoneticPr fontId="2"/>
  </si>
  <si>
    <t>【内容】</t>
    <rPh sb="1" eb="3">
      <t>ナイヨウ</t>
    </rPh>
    <phoneticPr fontId="3"/>
  </si>
  <si>
    <t>　主　催　者　：</t>
    <rPh sb="1" eb="2">
      <t>オモ</t>
    </rPh>
    <rPh sb="3" eb="4">
      <t>サイ</t>
    </rPh>
    <rPh sb="5" eb="6">
      <t>モノ</t>
    </rPh>
    <phoneticPr fontId="3"/>
  </si>
  <si>
    <t>　主　管　者　：</t>
    <rPh sb="1" eb="2">
      <t>オモ</t>
    </rPh>
    <rPh sb="3" eb="4">
      <t>カン</t>
    </rPh>
    <rPh sb="5" eb="6">
      <t>シャ</t>
    </rPh>
    <phoneticPr fontId="3"/>
  </si>
  <si>
    <t>　期 　　　間　：</t>
    <rPh sb="1" eb="2">
      <t>キ</t>
    </rPh>
    <rPh sb="6" eb="7">
      <t>アイダ</t>
    </rPh>
    <phoneticPr fontId="3"/>
  </si>
  <si>
    <t>　場 　　　所　：</t>
    <rPh sb="1" eb="2">
      <t>バ</t>
    </rPh>
    <rPh sb="6" eb="7">
      <t>ショ</t>
    </rPh>
    <phoneticPr fontId="3"/>
  </si>
  <si>
    <t>　目 　　　的　：</t>
    <rPh sb="1" eb="2">
      <t>メ</t>
    </rPh>
    <rPh sb="6" eb="7">
      <t/>
    </rPh>
    <phoneticPr fontId="3"/>
  </si>
  <si>
    <t>　参　加　者　：</t>
    <rPh sb="1" eb="2">
      <t>サン</t>
    </rPh>
    <rPh sb="3" eb="4">
      <t>カ</t>
    </rPh>
    <rPh sb="5" eb="6">
      <t>モノ</t>
    </rPh>
    <phoneticPr fontId="3"/>
  </si>
  <si>
    <t>　実施方法・規模等　：</t>
    <phoneticPr fontId="3"/>
  </si>
  <si>
    <t>〔事業選択〕</t>
    <rPh sb="1" eb="3">
      <t>ジギョウ</t>
    </rPh>
    <rPh sb="3" eb="5">
      <t>センタク</t>
    </rPh>
    <phoneticPr fontId="2"/>
  </si>
  <si>
    <t>〔基盤強化推進費〕</t>
    <rPh sb="1" eb="8">
      <t>キバンキョウカスイシンヒ</t>
    </rPh>
    <phoneticPr fontId="2"/>
  </si>
  <si>
    <t>年</t>
    <rPh sb="0" eb="1">
      <t>ネン</t>
    </rPh>
    <phoneticPr fontId="2"/>
  </si>
  <si>
    <t>月</t>
    <rPh sb="0" eb="1">
      <t>ガツ</t>
    </rPh>
    <phoneticPr fontId="2"/>
  </si>
  <si>
    <t>日</t>
    <rPh sb="0" eb="1">
      <t>ニチ</t>
    </rPh>
    <phoneticPr fontId="2"/>
  </si>
  <si>
    <t>稼働者数</t>
    <rPh sb="0" eb="2">
      <t>カドウ</t>
    </rPh>
    <rPh sb="2" eb="3">
      <t>シャ</t>
    </rPh>
    <rPh sb="3" eb="4">
      <t>スウ</t>
    </rPh>
    <phoneticPr fontId="2"/>
  </si>
  <si>
    <t>稼働者数</t>
    <rPh sb="2" eb="3">
      <t>シャ</t>
    </rPh>
    <phoneticPr fontId="2"/>
  </si>
  <si>
    <t>会議室料</t>
    <phoneticPr fontId="2"/>
  </si>
  <si>
    <t>出席者数</t>
    <phoneticPr fontId="2"/>
  </si>
  <si>
    <t>会議室料</t>
    <phoneticPr fontId="2"/>
  </si>
  <si>
    <r>
      <rPr>
        <b/>
        <sz val="9"/>
        <color theme="1"/>
        <rFont val="HGPｺﾞｼｯｸE"/>
        <family val="3"/>
        <charset val="128"/>
      </rPr>
      <t>　　　　　</t>
    </r>
    <r>
      <rPr>
        <b/>
        <u/>
        <sz val="9"/>
        <color theme="1"/>
        <rFont val="HGPｺﾞｼｯｸE"/>
        <family val="3"/>
        <charset val="128"/>
      </rPr>
      <t>：文字（細目・会議名・内容等）の入力・選択箇所</t>
    </r>
    <phoneticPr fontId="2"/>
  </si>
  <si>
    <r>
      <rPr>
        <b/>
        <sz val="9"/>
        <color theme="1"/>
        <rFont val="HGPｺﾞｼｯｸE"/>
        <family val="3"/>
        <charset val="128"/>
      </rPr>
      <t>　　　　　</t>
    </r>
    <r>
      <rPr>
        <b/>
        <u/>
        <sz val="9"/>
        <color theme="1"/>
        <rFont val="HGPｺﾞｼｯｸE"/>
        <family val="3"/>
        <charset val="128"/>
      </rPr>
      <t>：数字（数量・単価・合計等）の入力箇所</t>
    </r>
    <phoneticPr fontId="2"/>
  </si>
  <si>
    <t>　本様式は自動計算です。下記セル以外は保護設定済み。</t>
    <rPh sb="12" eb="14">
      <t>カキ</t>
    </rPh>
    <rPh sb="16" eb="18">
      <t>イガイ</t>
    </rPh>
    <phoneticPr fontId="2"/>
  </si>
  <si>
    <t>年</t>
    <rPh sb="0" eb="1">
      <t>ネン</t>
    </rPh>
    <phoneticPr fontId="2"/>
  </si>
  <si>
    <t>月</t>
    <rPh sb="0" eb="1">
      <t>ガツ</t>
    </rPh>
    <phoneticPr fontId="2"/>
  </si>
  <si>
    <t>日</t>
    <rPh sb="0" eb="1">
      <t>ニチ</t>
    </rPh>
    <phoneticPr fontId="2"/>
  </si>
  <si>
    <t>～</t>
    <phoneticPr fontId="2"/>
  </si>
  <si>
    <t>収支報告書</t>
    <rPh sb="0" eb="2">
      <t>シュウシ</t>
    </rPh>
    <rPh sb="2" eb="5">
      <t>ホウコクショ</t>
    </rPh>
    <phoneticPr fontId="4"/>
  </si>
  <si>
    <t>年</t>
    <rPh sb="0" eb="1">
      <t>ネン</t>
    </rPh>
    <phoneticPr fontId="2"/>
  </si>
  <si>
    <t>月</t>
    <rPh sb="0" eb="1">
      <t>ツキ</t>
    </rPh>
    <phoneticPr fontId="2"/>
  </si>
  <si>
    <t>日</t>
    <rPh sb="0" eb="1">
      <t>ヒ</t>
    </rPh>
    <phoneticPr fontId="2"/>
  </si>
  <si>
    <t>～</t>
    <phoneticPr fontId="2"/>
  </si>
  <si>
    <t>日</t>
    <rPh sb="0" eb="1">
      <t>ヒ</t>
    </rPh>
    <phoneticPr fontId="2"/>
  </si>
  <si>
    <t>個別設定参加料</t>
    <phoneticPr fontId="2"/>
  </si>
  <si>
    <t>年</t>
    <rPh sb="0" eb="1">
      <t>ネン</t>
    </rPh>
    <phoneticPr fontId="2"/>
  </si>
  <si>
    <t>月</t>
    <rPh sb="0" eb="1">
      <t>ツキ</t>
    </rPh>
    <phoneticPr fontId="2"/>
  </si>
  <si>
    <t>日</t>
    <rPh sb="0" eb="1">
      <t>ニチ</t>
    </rPh>
    <phoneticPr fontId="2"/>
  </si>
  <si>
    <t>会議費</t>
    <rPh sb="0" eb="3">
      <t>カイギヒ</t>
    </rPh>
    <phoneticPr fontId="2"/>
  </si>
  <si>
    <t>旅費交通費</t>
    <rPh sb="0" eb="2">
      <t>リョヒ</t>
    </rPh>
    <rPh sb="2" eb="5">
      <t>コウツウヒ</t>
    </rPh>
    <phoneticPr fontId="2"/>
  </si>
  <si>
    <t>通信運搬費</t>
    <rPh sb="0" eb="2">
      <t>ツウシン</t>
    </rPh>
    <rPh sb="2" eb="4">
      <t>ウンパン</t>
    </rPh>
    <rPh sb="4" eb="5">
      <t>ヒ</t>
    </rPh>
    <phoneticPr fontId="2"/>
  </si>
  <si>
    <t>消耗品費</t>
    <rPh sb="0" eb="2">
      <t>ショウモウ</t>
    </rPh>
    <rPh sb="2" eb="3">
      <t>ヒン</t>
    </rPh>
    <rPh sb="3" eb="4">
      <t>ヒ</t>
    </rPh>
    <phoneticPr fontId="2"/>
  </si>
  <si>
    <t>器具備品費</t>
    <rPh sb="0" eb="2">
      <t>キグ</t>
    </rPh>
    <rPh sb="2" eb="4">
      <t>ビヒン</t>
    </rPh>
    <rPh sb="4" eb="5">
      <t>ヒ</t>
    </rPh>
    <phoneticPr fontId="2"/>
  </si>
  <si>
    <t>印刷製本費</t>
    <rPh sb="0" eb="2">
      <t>インサツ</t>
    </rPh>
    <rPh sb="2" eb="4">
      <t>セイホン</t>
    </rPh>
    <rPh sb="4" eb="5">
      <t>ヒ</t>
    </rPh>
    <phoneticPr fontId="2"/>
  </si>
  <si>
    <t>賃借料</t>
    <rPh sb="0" eb="3">
      <t>チンシャクリョウ</t>
    </rPh>
    <phoneticPr fontId="2"/>
  </si>
  <si>
    <t>諸謝金</t>
    <rPh sb="0" eb="3">
      <t>ショシャキン</t>
    </rPh>
    <phoneticPr fontId="2"/>
  </si>
  <si>
    <t>委託金</t>
    <rPh sb="0" eb="3">
      <t>イタクキン</t>
    </rPh>
    <phoneticPr fontId="2"/>
  </si>
  <si>
    <t>支払手数料</t>
    <rPh sb="0" eb="2">
      <t>シハライ</t>
    </rPh>
    <rPh sb="2" eb="5">
      <t>テスウリョウ</t>
    </rPh>
    <phoneticPr fontId="2"/>
  </si>
  <si>
    <t>報償費</t>
    <rPh sb="0" eb="3">
      <t>ホウショウヒ</t>
    </rPh>
    <phoneticPr fontId="2"/>
  </si>
  <si>
    <t>雑費</t>
    <rPh sb="0" eb="2">
      <t>ザッピ</t>
    </rPh>
    <phoneticPr fontId="2"/>
  </si>
  <si>
    <t>報償費</t>
    <phoneticPr fontId="2"/>
  </si>
  <si>
    <t>主管選択</t>
    <rPh sb="0" eb="2">
      <t>シュカン</t>
    </rPh>
    <rPh sb="2" eb="4">
      <t>センタク</t>
    </rPh>
    <phoneticPr fontId="2"/>
  </si>
  <si>
    <t>広告宣伝費(対象外)※</t>
    <rPh sb="0" eb="2">
      <t>コウコク</t>
    </rPh>
    <rPh sb="2" eb="5">
      <t>センデンヒ</t>
    </rPh>
    <phoneticPr fontId="2"/>
  </si>
  <si>
    <t>保険料(対象外)※</t>
    <rPh sb="0" eb="3">
      <t>ホケンリョウ</t>
    </rPh>
    <phoneticPr fontId="2"/>
  </si>
  <si>
    <t>（一財）北海道バスケットボール協会</t>
    <rPh sb="4" eb="7">
      <t>ホッカイドウ</t>
    </rPh>
    <rPh sb="15" eb="17">
      <t>キョウカイ</t>
    </rPh>
    <phoneticPr fontId="2"/>
  </si>
  <si>
    <t>〔基盤強化推進費〕</t>
    <phoneticPr fontId="2"/>
  </si>
  <si>
    <t>↑</t>
    <phoneticPr fontId="2"/>
  </si>
  <si>
    <t>金額を入力</t>
    <rPh sb="0" eb="2">
      <t>キンガク</t>
    </rPh>
    <rPh sb="3" eb="5">
      <t>ニュウリョク</t>
    </rPh>
    <phoneticPr fontId="2"/>
  </si>
  <si>
    <t>人数を入力</t>
  </si>
  <si>
    <t>　　　人数を入力</t>
    <phoneticPr fontId="2"/>
  </si>
  <si>
    <t>　　　　金額を入力</t>
    <rPh sb="4" eb="6">
      <t>キンガク</t>
    </rPh>
    <rPh sb="7" eb="9">
      <t>ニュウリョク</t>
    </rPh>
    <phoneticPr fontId="2"/>
  </si>
  <si>
    <t>（</t>
    <phoneticPr fontId="2"/>
  </si>
  <si>
    <t>日間）</t>
    <rPh sb="0" eb="1">
      <t>ニチ</t>
    </rPh>
    <rPh sb="1" eb="2">
      <t>カン</t>
    </rPh>
    <phoneticPr fontId="2"/>
  </si>
  <si>
    <r>
      <t xml:space="preserve">摘要（内訳）／備考
</t>
    </r>
    <r>
      <rPr>
        <sz val="11"/>
        <color rgb="FFFF0000"/>
        <rFont val="HGPｺﾞｼｯｸE"/>
        <family val="3"/>
        <charset val="128"/>
      </rPr>
      <t>（「③支出明細書」の詳細情報を入力してください。）</t>
    </r>
    <phoneticPr fontId="2"/>
  </si>
  <si>
    <t>【収入】 7.参加料　※フェスティバル等のイベントで、参加料が異なる場合の算出表</t>
    <rPh sb="1" eb="3">
      <t>シュウニュウ</t>
    </rPh>
    <rPh sb="7" eb="10">
      <t>サンカリョウ</t>
    </rPh>
    <rPh sb="19" eb="20">
      <t>トウ</t>
    </rPh>
    <rPh sb="27" eb="30">
      <t>サンカリョウ</t>
    </rPh>
    <rPh sb="31" eb="32">
      <t>コト</t>
    </rPh>
    <rPh sb="34" eb="36">
      <t>バアイ</t>
    </rPh>
    <rPh sb="37" eb="39">
      <t>サンシュツ</t>
    </rPh>
    <rPh sb="39" eb="40">
      <t>ヒョウ</t>
    </rPh>
    <phoneticPr fontId="2"/>
  </si>
  <si>
    <t>※個別設定参加料合計に「自動計算」で入力</t>
    <rPh sb="1" eb="3">
      <t>コベツ</t>
    </rPh>
    <rPh sb="3" eb="5">
      <t>セッテイ</t>
    </rPh>
    <rPh sb="5" eb="8">
      <t>サンカリョウ</t>
    </rPh>
    <rPh sb="8" eb="10">
      <t>ゴウケイ</t>
    </rPh>
    <rPh sb="12" eb="14">
      <t>ジドウ</t>
    </rPh>
    <rPh sb="14" eb="16">
      <t>ケイサン</t>
    </rPh>
    <rPh sb="18" eb="20">
      <t>ニュウリョク</t>
    </rPh>
    <phoneticPr fontId="2"/>
  </si>
  <si>
    <t>　　　人数を入力</t>
    <rPh sb="3" eb="5">
      <t>ニンズウ</t>
    </rPh>
    <rPh sb="6" eb="8">
      <t>ニュウリョク</t>
    </rPh>
    <phoneticPr fontId="2"/>
  </si>
  <si>
    <t>人数</t>
    <rPh sb="0" eb="2">
      <t>ニンズウ</t>
    </rPh>
    <phoneticPr fontId="2"/>
  </si>
  <si>
    <t>財務部</t>
    <phoneticPr fontId="2"/>
  </si>
  <si>
    <t>部長　　野村　慶一</t>
    <phoneticPr fontId="2"/>
  </si>
  <si>
    <t>090-XXXX-XXXX</t>
    <phoneticPr fontId="2"/>
  </si>
  <si>
    <t>第1回　一般Ⅱ種登録交歓大会</t>
    <phoneticPr fontId="2"/>
  </si>
  <si>
    <t>〇〇総合体育館</t>
    <phoneticPr fontId="2"/>
  </si>
  <si>
    <t>一般カテゴリーのⅡ種登録チーム・競技者の増加を図る</t>
    <phoneticPr fontId="2"/>
  </si>
  <si>
    <t>TeamJBA登録　（Ⅱ種登録チーム、および新規Ⅱ種登録予定チーム）</t>
    <phoneticPr fontId="2"/>
  </si>
  <si>
    <t>参加チーム数により、最低２試合は実施できるように組み合わせる。</t>
    <phoneticPr fontId="2"/>
  </si>
  <si>
    <r>
      <t>HBAが補助する交付金　　　</t>
    </r>
    <r>
      <rPr>
        <b/>
        <sz val="10"/>
        <color rgb="FFFF0000"/>
        <rFont val="HGPｺﾞｼｯｸE"/>
        <family val="3"/>
        <charset val="128"/>
      </rPr>
      <t>←　下部、収支差額が「0円」になるように金額を設定</t>
    </r>
    <phoneticPr fontId="2"/>
  </si>
  <si>
    <t>事前会議</t>
    <phoneticPr fontId="2"/>
  </si>
  <si>
    <t>第1回実行委員会</t>
    <phoneticPr fontId="2"/>
  </si>
  <si>
    <t>前泊入り(ｺｰﾄ設営含)</t>
    <phoneticPr fontId="2"/>
  </si>
  <si>
    <t>大会1日目</t>
    <phoneticPr fontId="2"/>
  </si>
  <si>
    <t>大会2日目</t>
    <phoneticPr fontId="2"/>
  </si>
  <si>
    <t>郵便代</t>
    <phoneticPr fontId="2"/>
  </si>
  <si>
    <t>ラインテープ2コート</t>
    <phoneticPr fontId="2"/>
  </si>
  <si>
    <t>靴袋代</t>
    <phoneticPr fontId="2"/>
  </si>
  <si>
    <t>プログラムコピー代</t>
    <phoneticPr fontId="2"/>
  </si>
  <si>
    <t>〇〇体育館2日間</t>
    <phoneticPr fontId="2"/>
  </si>
  <si>
    <t>審判稼働費</t>
    <phoneticPr fontId="2"/>
  </si>
  <si>
    <t>コート設営費</t>
    <phoneticPr fontId="2"/>
  </si>
  <si>
    <t>PT稼働費</t>
    <phoneticPr fontId="2"/>
  </si>
  <si>
    <t>振込手数料</t>
    <phoneticPr fontId="2"/>
  </si>
  <si>
    <t>←　「0円」になるように【収入】交付金の金額を設定</t>
    <phoneticPr fontId="2"/>
  </si>
  <si>
    <t>会議出席役員</t>
    <rPh sb="0" eb="6">
      <t>カイギシュッセキヤクイン</t>
    </rPh>
    <phoneticPr fontId="2"/>
  </si>
  <si>
    <t>〇〇会議室</t>
    <rPh sb="2" eb="5">
      <t>カイギシツ</t>
    </rPh>
    <phoneticPr fontId="2"/>
  </si>
  <si>
    <t>▲▲商店</t>
    <rPh sb="2" eb="4">
      <t>ショウテン</t>
    </rPh>
    <phoneticPr fontId="2"/>
  </si>
  <si>
    <t>ラインテープ代（2コート分）</t>
    <rPh sb="6" eb="7">
      <t>ダイ</t>
    </rPh>
    <rPh sb="12" eb="13">
      <t>ブン</t>
    </rPh>
    <phoneticPr fontId="2"/>
  </si>
  <si>
    <t>100円ショップA</t>
    <rPh sb="3" eb="4">
      <t>エン</t>
    </rPh>
    <phoneticPr fontId="2"/>
  </si>
  <si>
    <t>靴用ビニール袋代</t>
    <rPh sb="0" eb="2">
      <t>クツヨウ</t>
    </rPh>
    <rPh sb="6" eb="7">
      <t>フクロ</t>
    </rPh>
    <rPh sb="7" eb="8">
      <t>ダイ</t>
    </rPh>
    <phoneticPr fontId="2"/>
  </si>
  <si>
    <t>稼働役員</t>
    <rPh sb="0" eb="4">
      <t>カドウヤクイン</t>
    </rPh>
    <phoneticPr fontId="2"/>
  </si>
  <si>
    <t>〇〇総合体育館コート設営稼働役員日当、交通費</t>
    <rPh sb="2" eb="4">
      <t>ソウゴウ</t>
    </rPh>
    <rPh sb="4" eb="7">
      <t>タイイクカン</t>
    </rPh>
    <rPh sb="10" eb="12">
      <t>セツエイ</t>
    </rPh>
    <rPh sb="12" eb="14">
      <t>カドウ</t>
    </rPh>
    <rPh sb="14" eb="16">
      <t>ヤクイン</t>
    </rPh>
    <rPh sb="16" eb="18">
      <t>ニットウ</t>
    </rPh>
    <rPh sb="19" eb="22">
      <t>コウツウヒ</t>
    </rPh>
    <phoneticPr fontId="2"/>
  </si>
  <si>
    <t>〇〇総合体育館1日目稼働役員日当、交通費</t>
    <rPh sb="4" eb="7">
      <t>タイイクカン</t>
    </rPh>
    <rPh sb="8" eb="10">
      <t>ニチメ</t>
    </rPh>
    <rPh sb="10" eb="14">
      <t>カドウヤクイン</t>
    </rPh>
    <rPh sb="14" eb="16">
      <t>ニットウ</t>
    </rPh>
    <rPh sb="17" eb="20">
      <t>コウツウヒ</t>
    </rPh>
    <phoneticPr fontId="2"/>
  </si>
  <si>
    <t>GGG弁当</t>
    <rPh sb="3" eb="5">
      <t>ベントウ</t>
    </rPh>
    <phoneticPr fontId="2"/>
  </si>
  <si>
    <t>審判員</t>
    <rPh sb="0" eb="3">
      <t>シンパンイン</t>
    </rPh>
    <phoneticPr fontId="3"/>
  </si>
  <si>
    <t>〇〇総合体育館1日目審判稼働費</t>
    <rPh sb="8" eb="10">
      <t>ニチメ</t>
    </rPh>
    <rPh sb="10" eb="15">
      <t>シンパンカドウヒ</t>
    </rPh>
    <phoneticPr fontId="2"/>
  </si>
  <si>
    <t>審判員</t>
    <rPh sb="0" eb="3">
      <t>シンパンイン</t>
    </rPh>
    <phoneticPr fontId="2"/>
  </si>
  <si>
    <t>〇〇総合体育館1日目審判交通費</t>
    <rPh sb="8" eb="10">
      <t>ニチメ</t>
    </rPh>
    <rPh sb="10" eb="12">
      <t>シンパン</t>
    </rPh>
    <rPh sb="12" eb="15">
      <t>コウツウヒ</t>
    </rPh>
    <phoneticPr fontId="2"/>
  </si>
  <si>
    <t>〇〇総合体育館1日目審判食糧費補助</t>
    <rPh sb="8" eb="10">
      <t>ニチメ</t>
    </rPh>
    <rPh sb="10" eb="12">
      <t>シンパン</t>
    </rPh>
    <rPh sb="12" eb="15">
      <t>ショクリョウヒ</t>
    </rPh>
    <rPh sb="15" eb="17">
      <t>ホジョ</t>
    </rPh>
    <phoneticPr fontId="2"/>
  </si>
  <si>
    <t>〇〇総合体育館1日目PT稼働費</t>
    <rPh sb="4" eb="7">
      <t>タイイクカン</t>
    </rPh>
    <rPh sb="8" eb="10">
      <t>ニチメ</t>
    </rPh>
    <rPh sb="12" eb="14">
      <t>カドウ</t>
    </rPh>
    <rPh sb="14" eb="15">
      <t>ヒ</t>
    </rPh>
    <phoneticPr fontId="2"/>
  </si>
  <si>
    <t>PT用氷代</t>
    <rPh sb="2" eb="3">
      <t>ヨウ</t>
    </rPh>
    <rPh sb="3" eb="5">
      <t>コオリダイ</t>
    </rPh>
    <phoneticPr fontId="2"/>
  </si>
  <si>
    <t>〇〇体育館</t>
    <rPh sb="2" eb="5">
      <t>タイイクカン</t>
    </rPh>
    <phoneticPr fontId="2"/>
  </si>
  <si>
    <t>大会結果郵送代</t>
    <rPh sb="0" eb="4">
      <t>タイカイケッカ</t>
    </rPh>
    <rPh sb="4" eb="7">
      <t>ユウソウダイ</t>
    </rPh>
    <phoneticPr fontId="2"/>
  </si>
  <si>
    <t>WWW銀行</t>
    <rPh sb="3" eb="5">
      <t>ギンコウ</t>
    </rPh>
    <phoneticPr fontId="2"/>
  </si>
  <si>
    <t>プログラム作成代振込手数料</t>
    <rPh sb="5" eb="7">
      <t>サクセイ</t>
    </rPh>
    <rPh sb="7" eb="8">
      <t>ダイ</t>
    </rPh>
    <rPh sb="8" eb="10">
      <t>フリコミ</t>
    </rPh>
    <rPh sb="10" eb="13">
      <t>テスウリョウ</t>
    </rPh>
    <phoneticPr fontId="2"/>
  </si>
  <si>
    <t xml:space="preserve">大会１日目　2コート
大会２日目　2コート
参加チーム数
男子　10チーム
女子　10チーム
</t>
    <rPh sb="0" eb="2">
      <t>タイカイ</t>
    </rPh>
    <rPh sb="3" eb="4">
      <t>ニチ</t>
    </rPh>
    <rPh sb="4" eb="5">
      <t>メ</t>
    </rPh>
    <rPh sb="11" eb="13">
      <t>タイカイ</t>
    </rPh>
    <rPh sb="14" eb="16">
      <t>カメ</t>
    </rPh>
    <rPh sb="39" eb="41">
      <t>ジョシ</t>
    </rPh>
    <phoneticPr fontId="2"/>
  </si>
  <si>
    <t xml:space="preserve">交流戦の為、チーム成績は発表しない
新規Ⅱ種登録チームの増加（10チーム）があった
</t>
    <rPh sb="0" eb="3">
      <t>コウリュウセン</t>
    </rPh>
    <rPh sb="4" eb="5">
      <t>タメ</t>
    </rPh>
    <rPh sb="9" eb="11">
      <t>セイセキ</t>
    </rPh>
    <rPh sb="12" eb="14">
      <t>ハッピョウ</t>
    </rPh>
    <rPh sb="19" eb="21">
      <t>シンキ</t>
    </rPh>
    <rPh sb="22" eb="23">
      <t>シュ</t>
    </rPh>
    <rPh sb="23" eb="25">
      <t>トウロク</t>
    </rPh>
    <rPh sb="29" eb="31">
      <t>ゾウカ</t>
    </rPh>
    <phoneticPr fontId="2"/>
  </si>
  <si>
    <t>〇〇総合体育館1日目稼働役員お弁当代</t>
    <rPh sb="4" eb="7">
      <t>タイイクカン</t>
    </rPh>
    <rPh sb="8" eb="10">
      <t>ニチメ</t>
    </rPh>
    <rPh sb="10" eb="14">
      <t>カドウヤクイン</t>
    </rPh>
    <rPh sb="15" eb="17">
      <t>ベントウ</t>
    </rPh>
    <rPh sb="17" eb="18">
      <t>ダイ</t>
    </rPh>
    <phoneticPr fontId="2"/>
  </si>
  <si>
    <t>【HBA】</t>
    <phoneticPr fontId="2"/>
  </si>
  <si>
    <t>〔競技会事業費〕</t>
    <phoneticPr fontId="2"/>
  </si>
  <si>
    <t>競技会事業費</t>
    <phoneticPr fontId="2"/>
  </si>
  <si>
    <t>組織振興事業費　1.市町村団体の連携　①役員登用の推進（会議出席旅費の助成）</t>
    <rPh sb="10" eb="12">
      <t>シチョウ</t>
    </rPh>
    <rPh sb="12" eb="13">
      <t>ソン</t>
    </rPh>
    <rPh sb="13" eb="15">
      <t>ダンタイ</t>
    </rPh>
    <rPh sb="16" eb="18">
      <t>レンケイ</t>
    </rPh>
    <rPh sb="20" eb="22">
      <t>ヤクイン</t>
    </rPh>
    <rPh sb="22" eb="24">
      <t>トウヨウ</t>
    </rPh>
    <rPh sb="25" eb="27">
      <t>スイシン</t>
    </rPh>
    <phoneticPr fontId="2"/>
  </si>
  <si>
    <t>組織振興事業費　1.市町村団体の連携　②会議等開催費の助成</t>
    <rPh sb="10" eb="12">
      <t>シチョウ</t>
    </rPh>
    <rPh sb="12" eb="13">
      <t>ソン</t>
    </rPh>
    <rPh sb="13" eb="15">
      <t>ダンタイ</t>
    </rPh>
    <rPh sb="16" eb="18">
      <t>レンケイ</t>
    </rPh>
    <rPh sb="20" eb="22">
      <t>カイギ</t>
    </rPh>
    <rPh sb="22" eb="23">
      <t>トウ</t>
    </rPh>
    <rPh sb="23" eb="25">
      <t>カイサイ</t>
    </rPh>
    <rPh sb="25" eb="26">
      <t>ヒ</t>
    </rPh>
    <rPh sb="27" eb="29">
      <t>ジョセイ</t>
    </rPh>
    <phoneticPr fontId="2"/>
  </si>
  <si>
    <t>組織振興事業費　1.市町村団体の連携　③組織ガバナンスの構築推進事業の助成</t>
    <rPh sb="10" eb="12">
      <t>シチョウ</t>
    </rPh>
    <rPh sb="12" eb="13">
      <t>ソン</t>
    </rPh>
    <rPh sb="13" eb="15">
      <t>ダンタイ</t>
    </rPh>
    <rPh sb="16" eb="18">
      <t>レンケイ</t>
    </rPh>
    <phoneticPr fontId="2"/>
  </si>
  <si>
    <t>組織振興事業費　2.強化・育成、普及事業　①審判育成、コーチライセンス養成事業の助成</t>
    <rPh sb="10" eb="12">
      <t>キョウカ</t>
    </rPh>
    <rPh sb="13" eb="15">
      <t>イクセイ</t>
    </rPh>
    <rPh sb="16" eb="18">
      <t>フキュウ</t>
    </rPh>
    <rPh sb="18" eb="20">
      <t>ジギョウ</t>
    </rPh>
    <phoneticPr fontId="2"/>
  </si>
  <si>
    <t>組織振興事業費　2.強化・育成、普及事業　②ローカル大会開催の助成</t>
    <rPh sb="10" eb="12">
      <t>キョウカ</t>
    </rPh>
    <rPh sb="13" eb="15">
      <t>イクセイ</t>
    </rPh>
    <rPh sb="16" eb="18">
      <t>フキュウ</t>
    </rPh>
    <rPh sb="18" eb="20">
      <t>ジギョウ</t>
    </rPh>
    <phoneticPr fontId="2"/>
  </si>
  <si>
    <t>組織振興事業費　2.強化・育成、普及事業　③器具備品などの貸与</t>
    <rPh sb="10" eb="12">
      <t>キョウカ</t>
    </rPh>
    <rPh sb="13" eb="15">
      <t>イクセイ</t>
    </rPh>
    <rPh sb="16" eb="18">
      <t>フキュウ</t>
    </rPh>
    <rPh sb="18" eb="20">
      <t>ジギョウ</t>
    </rPh>
    <phoneticPr fontId="2"/>
  </si>
  <si>
    <t>組織振興事業費　3.競技会運営　①実行委員会方式の策定</t>
    <rPh sb="10" eb="13">
      <t>キョウギカイ</t>
    </rPh>
    <rPh sb="13" eb="15">
      <t>ウンエイ</t>
    </rPh>
    <phoneticPr fontId="2"/>
  </si>
  <si>
    <t>組織振興事業費　3.競技会運営　②HBA及び各地区協会からの役員派遣</t>
    <rPh sb="10" eb="13">
      <t>キョウギカイ</t>
    </rPh>
    <rPh sb="13" eb="15">
      <t>ウンエイ</t>
    </rPh>
    <phoneticPr fontId="2"/>
  </si>
  <si>
    <t>組織振興事業費　4. コンプライアンス関連事業　①コンプライアンス研修会の実施</t>
    <rPh sb="19" eb="21">
      <t>カンレン</t>
    </rPh>
    <rPh sb="21" eb="23">
      <t>ジギョウ</t>
    </rPh>
    <phoneticPr fontId="2"/>
  </si>
  <si>
    <t>組織振興事業費　4. コンプライアンス関連事業　②裁定・規律案件の対応支援</t>
    <rPh sb="19" eb="21">
      <t>カンレン</t>
    </rPh>
    <rPh sb="21" eb="23">
      <t>ジギョウ</t>
    </rPh>
    <phoneticPr fontId="2"/>
  </si>
  <si>
    <t>審判員（補助費500円）</t>
    <rPh sb="0" eb="3">
      <t>シンパンイン</t>
    </rPh>
    <rPh sb="10" eb="11">
      <t>エン</t>
    </rPh>
    <phoneticPr fontId="2"/>
  </si>
  <si>
    <t>【参考資料1】</t>
    <phoneticPr fontId="3"/>
  </si>
  <si>
    <t>「会議費・日当・旅費交通費・食糧費・雑費」の区分(科目)の適用について</t>
    <rPh sb="1" eb="4">
      <t>カイギヒ</t>
    </rPh>
    <rPh sb="5" eb="7">
      <t>ニットウ</t>
    </rPh>
    <rPh sb="8" eb="13">
      <t>リョヒコウツウヒ</t>
    </rPh>
    <rPh sb="14" eb="17">
      <t>ショクリョウヒ</t>
    </rPh>
    <rPh sb="18" eb="20">
      <t>ザッピ</t>
    </rPh>
    <rPh sb="22" eb="24">
      <t>クブン</t>
    </rPh>
    <rPh sb="25" eb="27">
      <t>カモク</t>
    </rPh>
    <rPh sb="29" eb="31">
      <t>テキヨウ</t>
    </rPh>
    <phoneticPr fontId="3"/>
  </si>
  <si>
    <t>【詳細は、2025年度 対象経費基準を参照】</t>
    <rPh sb="1" eb="3">
      <t>ショウサイ</t>
    </rPh>
    <rPh sb="9" eb="11">
      <t>ネンド</t>
    </rPh>
    <rPh sb="12" eb="18">
      <t>タイショウケイヒキジュン</t>
    </rPh>
    <rPh sb="19" eb="21">
      <t>サンショウ</t>
    </rPh>
    <phoneticPr fontId="3"/>
  </si>
  <si>
    <t>１.会議費</t>
    <rPh sb="2" eb="5">
      <t>カイギヒ</t>
    </rPh>
    <phoneticPr fontId="3"/>
  </si>
  <si>
    <t>２.旅費交通費</t>
    <rPh sb="2" eb="7">
      <t>リョヒコウツウヒ</t>
    </rPh>
    <phoneticPr fontId="3"/>
  </si>
  <si>
    <t>1３.食糧費</t>
    <rPh sb="3" eb="6">
      <t>ショクリョウヒ</t>
    </rPh>
    <phoneticPr fontId="3"/>
  </si>
  <si>
    <t>1４.雑費</t>
    <rPh sb="3" eb="5">
      <t>ザッピ</t>
    </rPh>
    <phoneticPr fontId="3"/>
  </si>
  <si>
    <t>①会議室使用料</t>
    <rPh sb="1" eb="4">
      <t>カイギシツ</t>
    </rPh>
    <rPh sb="4" eb="7">
      <t>シヨウリョウ</t>
    </rPh>
    <phoneticPr fontId="3"/>
  </si>
  <si>
    <t>②日当</t>
    <rPh sb="1" eb="3">
      <t>ニットウ</t>
    </rPh>
    <phoneticPr fontId="3"/>
  </si>
  <si>
    <t>③旅費交通費</t>
    <rPh sb="1" eb="6">
      <t>リョヒコウツウヒ</t>
    </rPh>
    <phoneticPr fontId="3"/>
  </si>
  <si>
    <t>④飲料軽食費</t>
    <rPh sb="1" eb="3">
      <t>インリョウ</t>
    </rPh>
    <rPh sb="3" eb="6">
      <t>ケイショクヒ</t>
    </rPh>
    <phoneticPr fontId="3"/>
  </si>
  <si>
    <t>❶日当</t>
    <rPh sb="1" eb="3">
      <t>ニットウ</t>
    </rPh>
    <phoneticPr fontId="3"/>
  </si>
  <si>
    <t>❷旅費交通費</t>
    <rPh sb="1" eb="6">
      <t>リョヒコウツウヒ</t>
    </rPh>
    <phoneticPr fontId="3"/>
  </si>
  <si>
    <t>事業運営費</t>
    <rPh sb="0" eb="5">
      <t>ジギョウウンエイヒ</t>
    </rPh>
    <phoneticPr fontId="3"/>
  </si>
  <si>
    <r>
      <t xml:space="preserve">大会前後の会議等
</t>
    </r>
    <r>
      <rPr>
        <sz val="9"/>
        <rFont val="HGｺﾞｼｯｸM"/>
        <family val="3"/>
        <charset val="128"/>
      </rPr>
      <t>（大会事前打合せ・組合せ会議等）</t>
    </r>
    <rPh sb="0" eb="4">
      <t>タイカイゼンゴ</t>
    </rPh>
    <rPh sb="5" eb="8">
      <t>カイギトウ</t>
    </rPh>
    <rPh sb="10" eb="12">
      <t>タイカイ</t>
    </rPh>
    <rPh sb="12" eb="16">
      <t>ジゼンウチアワ</t>
    </rPh>
    <rPh sb="18" eb="20">
      <t>クミアワ</t>
    </rPh>
    <rPh sb="21" eb="23">
      <t>カイギ</t>
    </rPh>
    <rPh sb="23" eb="24">
      <t>トウ</t>
    </rPh>
    <phoneticPr fontId="3"/>
  </si>
  <si>
    <t>〇</t>
    <phoneticPr fontId="3"/>
  </si>
  <si>
    <t>ー</t>
    <phoneticPr fontId="3"/>
  </si>
  <si>
    <t xml:space="preserve">・公共施設を使用した場合
(一般的な領収書が発行されるもの)
・学校施設を使用した場合
(HBA様式の領収書を使用する)
</t>
    <rPh sb="6" eb="8">
      <t>シヨウ</t>
    </rPh>
    <rPh sb="10" eb="12">
      <t>バアイ</t>
    </rPh>
    <rPh sb="49" eb="51">
      <t>ヨウシキ</t>
    </rPh>
    <rPh sb="56" eb="58">
      <t>シヨウ</t>
    </rPh>
    <phoneticPr fontId="3"/>
  </si>
  <si>
    <t>・上限2,000円(基本交通費を含む)</t>
    <rPh sb="1" eb="3">
      <t>ジョウゲン</t>
    </rPh>
    <rPh sb="4" eb="9">
      <t>000エン</t>
    </rPh>
    <rPh sb="10" eb="15">
      <t>キホンコウツウヒ</t>
    </rPh>
    <rPh sb="16" eb="17">
      <t>フク</t>
    </rPh>
    <phoneticPr fontId="3"/>
  </si>
  <si>
    <t>・HBA旅費規程を準用する</t>
    <rPh sb="4" eb="8">
      <t>リョヒキテイ</t>
    </rPh>
    <rPh sb="9" eb="11">
      <t>ジュンヨウ</t>
    </rPh>
    <phoneticPr fontId="3"/>
  </si>
  <si>
    <t>・飲料および軽食の提供が必要な場合、（2時間程度の会議等）「300円以内税込」とする
・飲料のみの場合は「200円以内税込」とする</t>
    <rPh sb="1" eb="3">
      <t>インリョウ</t>
    </rPh>
    <rPh sb="6" eb="8">
      <t>ケイショク</t>
    </rPh>
    <rPh sb="9" eb="11">
      <t>テイキョウ</t>
    </rPh>
    <rPh sb="12" eb="14">
      <t>ヒツヨウ</t>
    </rPh>
    <rPh sb="15" eb="17">
      <t>バアイ</t>
    </rPh>
    <rPh sb="20" eb="22">
      <t>ジカン</t>
    </rPh>
    <rPh sb="22" eb="24">
      <t>テイド</t>
    </rPh>
    <rPh sb="25" eb="27">
      <t>カイギ</t>
    </rPh>
    <rPh sb="27" eb="28">
      <t>トウ</t>
    </rPh>
    <rPh sb="33" eb="34">
      <t>エン</t>
    </rPh>
    <rPh sb="34" eb="36">
      <t>イナイ</t>
    </rPh>
    <rPh sb="36" eb="38">
      <t>ゼイコミ</t>
    </rPh>
    <rPh sb="45" eb="47">
      <t>インリョウ</t>
    </rPh>
    <rPh sb="50" eb="52">
      <t>バアイ</t>
    </rPh>
    <phoneticPr fontId="3"/>
  </si>
  <si>
    <t>大会中</t>
    <rPh sb="0" eb="3">
      <t>タイカイチュウ</t>
    </rPh>
    <phoneticPr fontId="3"/>
  </si>
  <si>
    <r>
      <t>・1人上限</t>
    </r>
    <r>
      <rPr>
        <b/>
        <sz val="9"/>
        <color rgb="FFFF0000"/>
        <rFont val="HGｺﾞｼｯｸM"/>
        <family val="3"/>
        <charset val="128"/>
      </rPr>
      <t>900円</t>
    </r>
    <r>
      <rPr>
        <sz val="9"/>
        <rFont val="HGｺﾞｼｯｸM"/>
        <family val="3"/>
        <charset val="128"/>
      </rPr>
      <t>消費税込(飲料含む)
・原則、審判稼働並びに業務がお昼を跨ぐ場合、食糧費500円を上限に支払うことができる
・熱中症対策に伴う飲料・氷代は、食料費で計上して下さい。PT（ﾌｼﾞｶﾙ･ｾﾗﾋﾟｽﾄ：理学療法士）で使用するものも含む</t>
    </r>
    <rPh sb="2" eb="3">
      <t>ニン</t>
    </rPh>
    <rPh sb="3" eb="5">
      <t>ジョウゲン</t>
    </rPh>
    <rPh sb="8" eb="9">
      <t>エン</t>
    </rPh>
    <rPh sb="9" eb="11">
      <t>ショウヒ</t>
    </rPh>
    <rPh sb="11" eb="13">
      <t>ゼイコミ</t>
    </rPh>
    <rPh sb="14" eb="16">
      <t>インリョウ</t>
    </rPh>
    <rPh sb="16" eb="17">
      <t>フク</t>
    </rPh>
    <rPh sb="22" eb="24">
      <t>ゲンソク</t>
    </rPh>
    <rPh sb="25" eb="27">
      <t>シンパン</t>
    </rPh>
    <rPh sb="27" eb="29">
      <t>カドウ</t>
    </rPh>
    <rPh sb="29" eb="30">
      <t>ナラ</t>
    </rPh>
    <rPh sb="43" eb="46">
      <t>ショクリョウヒ</t>
    </rPh>
    <rPh sb="49" eb="50">
      <t>エン</t>
    </rPh>
    <rPh sb="51" eb="53">
      <t>ジョウゲン</t>
    </rPh>
    <rPh sb="54" eb="56">
      <t>シハラ</t>
    </rPh>
    <phoneticPr fontId="3"/>
  </si>
  <si>
    <t>・茶菓代(2,000円/日)
・ゴミ回収費
・ｸﾘｰﾆﾝｸﾞ代
・大会委託費</t>
    <rPh sb="1" eb="4">
      <t>チャカダイ</t>
    </rPh>
    <rPh sb="10" eb="11">
      <t>エン</t>
    </rPh>
    <rPh sb="12" eb="13">
      <t>ヒ</t>
    </rPh>
    <rPh sb="18" eb="20">
      <t>カイシュウ</t>
    </rPh>
    <rPh sb="20" eb="21">
      <t>ヒ</t>
    </rPh>
    <rPh sb="30" eb="31">
      <t>ダイ</t>
    </rPh>
    <rPh sb="33" eb="38">
      <t>タイカイイタクヒ</t>
    </rPh>
    <phoneticPr fontId="3"/>
  </si>
  <si>
    <t>22.雑費</t>
    <rPh sb="3" eb="5">
      <t>ザッピ</t>
    </rPh>
    <phoneticPr fontId="3"/>
  </si>
  <si>
    <t>一般管理費</t>
    <rPh sb="0" eb="5">
      <t>イッパンカンリヒ</t>
    </rPh>
    <phoneticPr fontId="3"/>
  </si>
  <si>
    <r>
      <rPr>
        <b/>
        <sz val="10"/>
        <rFont val="HGｺﾞｼｯｸM"/>
        <family val="3"/>
        <charset val="128"/>
      </rPr>
      <t xml:space="preserve">各会議等
</t>
    </r>
    <r>
      <rPr>
        <sz val="9"/>
        <rFont val="HGｺﾞｼｯｸM"/>
        <family val="3"/>
        <charset val="128"/>
      </rPr>
      <t>（理事会・評議員会・委員会・部会等）</t>
    </r>
    <rPh sb="0" eb="3">
      <t>カクカイギ</t>
    </rPh>
    <rPh sb="6" eb="9">
      <t>リジカイ</t>
    </rPh>
    <rPh sb="10" eb="13">
      <t>ヒョウギイン</t>
    </rPh>
    <rPh sb="13" eb="14">
      <t>カイ</t>
    </rPh>
    <rPh sb="15" eb="18">
      <t>イインカイ</t>
    </rPh>
    <rPh sb="19" eb="21">
      <t>ブカイ</t>
    </rPh>
    <rPh sb="21" eb="22">
      <t>トウ</t>
    </rPh>
    <phoneticPr fontId="3"/>
  </si>
  <si>
    <t>・飲料および軽食の提供が必要な場合、（2時間程度の会議等）「300円以内税込」とする
・飲料のみの場合は「200円以内税込」とする</t>
    <phoneticPr fontId="3"/>
  </si>
  <si>
    <t>・上限2,000円(基本交通費を含む)
・リモート(ZOOM)会議等への日当は、1,000円/回とする</t>
    <rPh sb="1" eb="3">
      <t>ジョウゲン</t>
    </rPh>
    <rPh sb="4" eb="9">
      <t>000エン</t>
    </rPh>
    <rPh sb="10" eb="15">
      <t>キホンコウツウヒ</t>
    </rPh>
    <rPh sb="16" eb="17">
      <t>フク</t>
    </rPh>
    <rPh sb="32" eb="34">
      <t>カイギ</t>
    </rPh>
    <rPh sb="34" eb="35">
      <t>トウ</t>
    </rPh>
    <rPh sb="37" eb="39">
      <t>ニットウ</t>
    </rPh>
    <rPh sb="46" eb="47">
      <t>エン</t>
    </rPh>
    <rPh sb="48" eb="49">
      <t>カイ</t>
    </rPh>
    <phoneticPr fontId="3"/>
  </si>
  <si>
    <t>（別紙1）　HBA_2025年度　対象経費基準　【基盤強化推進費　事業運営費】</t>
    <rPh sb="14" eb="16">
      <t>ネンド</t>
    </rPh>
    <rPh sb="17" eb="19">
      <t>タイショウ</t>
    </rPh>
    <rPh sb="19" eb="21">
      <t>ケイヒ</t>
    </rPh>
    <rPh sb="21" eb="23">
      <t>キジュン</t>
    </rPh>
    <rPh sb="25" eb="27">
      <t>キバン</t>
    </rPh>
    <rPh sb="27" eb="29">
      <t>キョウカ</t>
    </rPh>
    <rPh sb="29" eb="31">
      <t>スイシン</t>
    </rPh>
    <rPh sb="31" eb="32">
      <t>ヒ</t>
    </rPh>
    <rPh sb="33" eb="35">
      <t>ジギョウ</t>
    </rPh>
    <rPh sb="35" eb="37">
      <t>ウンエイ</t>
    </rPh>
    <rPh sb="37" eb="38">
      <t>ヒ</t>
    </rPh>
    <phoneticPr fontId="4"/>
  </si>
  <si>
    <t>2025.9.10現在</t>
    <rPh sb="9" eb="11">
      <t>ゲンザイ</t>
    </rPh>
    <phoneticPr fontId="4"/>
  </si>
  <si>
    <r>
      <t xml:space="preserve">(1)事業の打合せや会議開催に係る費用を言う。
(2)会場会議室の使用料等
(3) 会議出席に対する日当は、2,000円（基本交通費含む）とする。基本交通費とは、出席のため必要な移動往復距離40㎞以内をいう。（距離の試算は、「Google マップによる。」）ただし、その参加者の移動距離が基本交通費基準を超える場合、次に示す追加交通費を支払うことが出来る。
追加交通費は、（Google マップ→ルート・乗換→車→出発地・目的地を入力「最短ルートを算出」）により、往復距離を算出し、下記※、計算式にてその額を加算し、支払うことができる。
</t>
    </r>
    <r>
      <rPr>
        <b/>
        <sz val="16"/>
        <color rgb="FFFF0000"/>
        <rFont val="Meiryo UI"/>
        <family val="3"/>
        <charset val="128"/>
      </rPr>
      <t>※【（「Google マップ→ルート・乗換→車→出発地・目的地を入力（最短ルート算出）」×２）−40Km（基本距離）×42 円 ＝ ・・・・円（10 円単位を四捨五入）】</t>
    </r>
    <r>
      <rPr>
        <sz val="16"/>
        <rFont val="Meiryo UI"/>
        <family val="3"/>
        <charset val="128"/>
      </rPr>
      <t>とする。
例：（片道111.88㎞×2ー40㎞）×42円=7,717.92円（100円単位に四捨五入）≒7,700円＋日当2,000円＝9,700円
※ 旅費の算出方法が分からない場合、本協会事務局に確認し清算してください
(4)飲料および軽食の提供が必要な場合、（2時間程度の会議等）「300円以内税込」とする。　
(5)会議およびその他競技会等業務に掛かる時間が3時間以上となり、食事が必要と認められる時間帯の場合、食糧費の</t>
    </r>
    <r>
      <rPr>
        <sz val="16"/>
        <color rgb="FFFF0000"/>
        <rFont val="Meiryo UI"/>
        <family val="3"/>
        <charset val="128"/>
      </rPr>
      <t>上限は「</t>
    </r>
    <r>
      <rPr>
        <b/>
        <sz val="16"/>
        <color rgb="FFFF0000"/>
        <rFont val="Meiryo UI"/>
        <family val="3"/>
        <charset val="128"/>
      </rPr>
      <t>900円</t>
    </r>
    <r>
      <rPr>
        <sz val="16"/>
        <color rgb="FFFF0000"/>
        <rFont val="Meiryo UI"/>
        <family val="3"/>
        <charset val="128"/>
      </rPr>
      <t>飲料・消費税込み実費」</t>
    </r>
    <r>
      <rPr>
        <sz val="16"/>
        <rFont val="Meiryo UI"/>
        <family val="3"/>
        <charset val="128"/>
      </rPr>
      <t>とする。尚、その場合の日当（交通費含）は、専務理事が別に定める。 
(6)リモート（ZOOM）会議等への参加日当は、1,000円/回とする。</t>
    </r>
    <rPh sb="3" eb="5">
      <t>ジギョウ</t>
    </rPh>
    <rPh sb="17" eb="19">
      <t>ヒヨウ</t>
    </rPh>
    <rPh sb="20" eb="21">
      <t>イ</t>
    </rPh>
    <rPh sb="34" eb="36">
      <t>シヨウ</t>
    </rPh>
    <rPh sb="36" eb="37">
      <t>リョウ</t>
    </rPh>
    <rPh sb="53" eb="54">
      <t>トウ</t>
    </rPh>
    <rPh sb="160" eb="161">
      <t>ツギ</t>
    </rPh>
    <rPh sb="162" eb="163">
      <t>シメ</t>
    </rPh>
    <rPh sb="164" eb="166">
      <t>ツイカ</t>
    </rPh>
    <phoneticPr fontId="2"/>
  </si>
  <si>
    <r>
      <t xml:space="preserve">(1)選手、指導者、審判員、講師、スタッフ等で、活動の実施に要する人員の旅費、日当（鉄道運賃、バス運賃、航空運賃、自動車ガソリン代、高速代、宿泊費等）
※HBA旅費規程に準ずる。
</t>
    </r>
    <r>
      <rPr>
        <b/>
        <sz val="16"/>
        <rFont val="Meiryo UI"/>
        <family val="3"/>
        <charset val="128"/>
      </rPr>
      <t xml:space="preserve">
</t>
    </r>
    <r>
      <rPr>
        <sz val="16"/>
        <rFont val="Meiryo UI"/>
        <family val="3"/>
        <charset val="128"/>
      </rPr>
      <t>(2)競技会稼働役員の日当（交通費含）は、以下に定める。
❶交通費、日当の支払は、「会議、競技会、各種事業会計」において以下を準用する。　　
①居住地と事業開催地（Google マップ→ルート・乗換→車→出発地・目的地を入力「最短ルートを算出」）との往復距離が 40 ㎞以下の場合、交通費として 500 円（往復距離 40Km の交通費）を含む、日当「2000 円」を支払う。</t>
    </r>
    <r>
      <rPr>
        <sz val="16"/>
        <color rgb="FFFF0000"/>
        <rFont val="Meiryo UI"/>
        <family val="3"/>
        <charset val="128"/>
      </rPr>
      <t xml:space="preserve">
</t>
    </r>
    <r>
      <rPr>
        <sz val="16"/>
        <rFont val="Meiryo UI"/>
        <family val="3"/>
        <charset val="128"/>
      </rPr>
      <t>②居住地と事業開催地との往復距離が、40 ㎞超える場合、追加交通費を支払うことができる。ただし、札幌市在住者の市内移動距離による追加交通費は、原則、適用外とする。</t>
    </r>
    <r>
      <rPr>
        <sz val="16"/>
        <color rgb="FFFF0000"/>
        <rFont val="Meiryo UI"/>
        <family val="3"/>
        <charset val="128"/>
      </rPr>
      <t xml:space="preserve">
</t>
    </r>
    <r>
      <rPr>
        <sz val="16"/>
        <rFont val="Meiryo UI"/>
        <family val="3"/>
        <charset val="128"/>
      </rPr>
      <t>③居住地と事業開催地との往復距離が、40 ㎞超える場合、次項に定める計算式にて算出した、追加交通費を支払うことができる。　　
④追加交通費は、（Google マップ→ルート・乗換→車→出発地・目的地を入力「最短ルートを算出」）により、往復距離を算出し、下記※、計算式にてその額を加算し、支払うことができる。</t>
    </r>
    <r>
      <rPr>
        <sz val="16"/>
        <color rgb="FFFF0000"/>
        <rFont val="Meiryo UI"/>
        <family val="3"/>
        <charset val="128"/>
      </rPr>
      <t xml:space="preserve">
</t>
    </r>
    <r>
      <rPr>
        <b/>
        <sz val="16"/>
        <color rgb="FFFF0000"/>
        <rFont val="Meiryo UI"/>
        <family val="3"/>
        <charset val="128"/>
      </rPr>
      <t>※【（「Google マップ→ルート・乗換→車→出発地・目的地を入力（最短ルート算出）」×２）−40Km（基本距離）×42 円 ＝ ・・・・円（10 円単位を四捨五入）】</t>
    </r>
    <r>
      <rPr>
        <sz val="16"/>
        <color rgb="FFFF0000"/>
        <rFont val="Meiryo UI"/>
        <family val="3"/>
        <charset val="128"/>
      </rPr>
      <t xml:space="preserve">とする。
</t>
    </r>
    <r>
      <rPr>
        <sz val="16"/>
        <rFont val="Meiryo UI"/>
        <family val="3"/>
        <charset val="128"/>
      </rPr>
      <t>❷宿泊を必要とする基準を以下に定める。
事業開催地集合時間により、</t>
    </r>
    <r>
      <rPr>
        <sz val="16"/>
        <color rgb="FFFF0000"/>
        <rFont val="Meiryo UI"/>
        <family val="3"/>
        <charset val="128"/>
      </rPr>
      <t>居住地出発時刻が「7時以前」となる場合、また、事業終了後の居住地帰着時刻が「23時以降」となる場合</t>
    </r>
    <r>
      <rPr>
        <sz val="16"/>
        <rFont val="Meiryo UI"/>
        <family val="3"/>
        <charset val="128"/>
      </rPr>
      <t>、原則、宿泊することができる。
❸その他、特別な事情が発生した場合の宿泊は、専務理事が別に定める。※尚、「旅費の算出が不明な場合、必ず事務局に確認の上、予算計画、および精算するようにお願いします。」</t>
    </r>
    <r>
      <rPr>
        <sz val="16"/>
        <color rgb="FFFF0000"/>
        <rFont val="Meiryo UI"/>
        <family val="3"/>
        <charset val="128"/>
      </rPr>
      <t xml:space="preserve">
</t>
    </r>
    <r>
      <rPr>
        <sz val="16"/>
        <rFont val="Meiryo UI"/>
        <family val="3"/>
        <charset val="128"/>
      </rPr>
      <t>❹</t>
    </r>
    <r>
      <rPr>
        <sz val="16"/>
        <color rgb="FFFF0000"/>
        <rFont val="Meiryo UI"/>
        <family val="3"/>
        <charset val="128"/>
      </rPr>
      <t>宿泊先の手配「原則、（2ヶ月前まで）」</t>
    </r>
    <r>
      <rPr>
        <sz val="16"/>
        <rFont val="Meiryo UI"/>
        <family val="3"/>
        <charset val="128"/>
      </rPr>
      <t>、および宿泊費の精算は、原則、本協会が一括しておこなうものとする。ただし、諸事情により、宿泊を本人または委員会等が取り纏め旅行代理店および直接宿泊先に手配する場合、宿泊初日の</t>
    </r>
    <r>
      <rPr>
        <sz val="16"/>
        <color rgb="FFFF0000"/>
        <rFont val="Meiryo UI"/>
        <family val="3"/>
        <charset val="128"/>
      </rPr>
      <t>2ヶ月前まで</t>
    </r>
    <r>
      <rPr>
        <sz val="16"/>
        <rFont val="Meiryo UI"/>
        <family val="3"/>
        <charset val="128"/>
      </rPr>
      <t xml:space="preserve">に本協会事務局へ連絡し、調整するものとする。なお、連絡期限が過ぎた場合、若しくは連絡がない場合、原則、宿泊費は、一泊 10,000 円（政令指定都市「12,000 円」）を上限とし、その支払いは、実費精算（領収書対応）とする。 なお、実家ならびに知り合い宅などに宿泊を希望する場合、その費用として、3,000円/1泊を支払うものとする。
※ 旅費の算出方法が分からない場合、本協会事務局に確認し清算してください。
</t>
    </r>
    <r>
      <rPr>
        <b/>
        <sz val="16"/>
        <rFont val="Meiryo UI"/>
        <family val="3"/>
        <charset val="128"/>
      </rPr>
      <t xml:space="preserve">
</t>
    </r>
    <r>
      <rPr>
        <sz val="16"/>
        <color rgb="FFFF0000"/>
        <rFont val="Meiryo UI"/>
        <family val="3"/>
        <charset val="128"/>
      </rPr>
      <t>(3)招集審判員の交通費・宿泊費は、(2)のHBA旅費規程に準ずる。</t>
    </r>
    <r>
      <rPr>
        <b/>
        <sz val="16"/>
        <rFont val="Meiryo UI"/>
        <family val="3"/>
        <charset val="128"/>
      </rPr>
      <t xml:space="preserve">
</t>
    </r>
    <r>
      <rPr>
        <sz val="16"/>
        <color rgb="FFFF0000"/>
        <rFont val="Meiryo UI"/>
        <family val="3"/>
        <charset val="128"/>
      </rPr>
      <t>(4)講習会受講を兼ねる招集審判員の交通費補助は、上記による算出額の 50％とし、その額は専務理事が別に定める。</t>
    </r>
    <r>
      <rPr>
        <sz val="16"/>
        <rFont val="Meiryo UI"/>
        <family val="3"/>
        <charset val="128"/>
      </rPr>
      <t xml:space="preserve">
</t>
    </r>
    <r>
      <rPr>
        <b/>
        <sz val="16"/>
        <rFont val="Meiryo UI"/>
        <family val="3"/>
        <charset val="128"/>
      </rPr>
      <t xml:space="preserve">
</t>
    </r>
    <r>
      <rPr>
        <sz val="16"/>
        <rFont val="Meiryo UI"/>
        <family val="3"/>
        <charset val="128"/>
      </rPr>
      <t>(5)競技会に稼働する運営役員は、当該競技会に参加チームスタッフ・選手、ならびに稼働する審判員およびその他の業務（マンツーマンディレクターおよびマンツーマンコミッショナー等）と重複しないことが望ましい。 ただし、競技会運営上重複が必要な場合、日当等の支払いおよびその額は、専務理事が別に定める。</t>
    </r>
    <rPh sb="1139" eb="1140">
      <t>ジュン</t>
    </rPh>
    <phoneticPr fontId="2"/>
  </si>
  <si>
    <t>①金融機関への振込手数料・両替手数料等
②TeamJBA大会参加費手数料(204円)</t>
    <rPh sb="1" eb="3">
      <t>キンユウ</t>
    </rPh>
    <rPh sb="3" eb="5">
      <t>キカン</t>
    </rPh>
    <rPh sb="18" eb="19">
      <t>トウ</t>
    </rPh>
    <rPh sb="29" eb="31">
      <t>タイカイ</t>
    </rPh>
    <rPh sb="31" eb="33">
      <t>サンカ</t>
    </rPh>
    <rPh sb="33" eb="34">
      <t>ヒ</t>
    </rPh>
    <rPh sb="34" eb="37">
      <t>テスウリョウ</t>
    </rPh>
    <rPh sb="41" eb="42">
      <t>エン</t>
    </rPh>
    <phoneticPr fontId="2"/>
  </si>
  <si>
    <t>①チームの表彰物購入／レプリカ・優勝カップ・楯購入代等）
②選手(個人賞)への表彰物購入／メダル・トロフィー代等）
③賞状印刷、及び購入代</t>
    <rPh sb="61" eb="63">
      <t>ショウジョウ</t>
    </rPh>
    <rPh sb="63" eb="65">
      <t>インサツ</t>
    </rPh>
    <rPh sb="66" eb="67">
      <t>オヨ</t>
    </rPh>
    <rPh sb="68" eb="70">
      <t>コウニュウ</t>
    </rPh>
    <rPh sb="70" eb="71">
      <t>ダイ</t>
    </rPh>
    <phoneticPr fontId="2"/>
  </si>
  <si>
    <r>
      <t>①競技会、講習会等におけるスタッフ等、役員への弁当(お茶代含む)代等は、</t>
    </r>
    <r>
      <rPr>
        <sz val="16"/>
        <color rgb="FFFF0000"/>
        <rFont val="Meiryo UI"/>
        <family val="3"/>
        <charset val="128"/>
      </rPr>
      <t>一人</t>
    </r>
    <r>
      <rPr>
        <b/>
        <sz val="16"/>
        <color rgb="FFFF0000"/>
        <rFont val="Meiryo UI"/>
        <family val="3"/>
        <charset val="128"/>
      </rPr>
      <t>900円</t>
    </r>
    <r>
      <rPr>
        <sz val="16"/>
        <color rgb="FFFF0000"/>
        <rFont val="Meiryo UI"/>
        <family val="3"/>
        <charset val="128"/>
      </rPr>
      <t>（消費税込）</t>
    </r>
    <r>
      <rPr>
        <sz val="16"/>
        <rFont val="Meiryo UI"/>
        <family val="3"/>
        <charset val="128"/>
      </rPr>
      <t>までとする。
②原則、審判稼働並びに業務がお昼を跨ぐ場合、食糧費500円を上限に支払うことができる
③PT(理学療法士)が、使用する飲料・氷代</t>
    </r>
    <rPh sb="27" eb="29">
      <t>チャダイ</t>
    </rPh>
    <rPh sb="29" eb="30">
      <t>フク</t>
    </rPh>
    <rPh sb="64" eb="65">
      <t>ナラ</t>
    </rPh>
    <rPh sb="112" eb="114">
      <t>シヨウ</t>
    </rPh>
    <rPh sb="116" eb="118">
      <t>インリョウ</t>
    </rPh>
    <rPh sb="119" eb="120">
      <t>コオリ</t>
    </rPh>
    <rPh sb="120" eb="121">
      <t>ダイ</t>
    </rPh>
    <phoneticPr fontId="2"/>
  </si>
  <si>
    <t>2026年度〔地区協会用〕</t>
    <rPh sb="4" eb="6">
      <t>ネンド</t>
    </rPh>
    <rPh sb="7" eb="11">
      <t>チクキョウカイ</t>
    </rPh>
    <phoneticPr fontId="2"/>
  </si>
  <si>
    <t>審判員交通費_100％（円/人）・（講習会50％）</t>
    <rPh sb="0" eb="3">
      <t>シンパンイン</t>
    </rPh>
    <rPh sb="3" eb="6">
      <t>コウツウヒ</t>
    </rPh>
    <rPh sb="12" eb="13">
      <t>エン</t>
    </rPh>
    <rPh sb="14" eb="15">
      <t>ニン</t>
    </rPh>
    <rPh sb="18" eb="21">
      <t>コウシュウカイ</t>
    </rPh>
    <phoneticPr fontId="2"/>
  </si>
  <si>
    <t>役員稼働（上限900円）</t>
    <rPh sb="0" eb="2">
      <t>ヤクイン</t>
    </rPh>
    <rPh sb="2" eb="4">
      <t>カドウ</t>
    </rPh>
    <rPh sb="5" eb="7">
      <t>ジョウゲン</t>
    </rPh>
    <rPh sb="10" eb="11">
      <t>エン</t>
    </rPh>
    <phoneticPr fontId="2"/>
  </si>
  <si>
    <t xml:space="preserve">2試合以上できるように組み合わせる
10月5日　〇〇体育館　　全12試合を実施
10月6日　〇〇体育館　　全12試合を実施
</t>
    <rPh sb="1" eb="3">
      <t>シアイ</t>
    </rPh>
    <rPh sb="3" eb="5">
      <t>イジョウ</t>
    </rPh>
    <rPh sb="11" eb="12">
      <t>ク</t>
    </rPh>
    <rPh sb="13" eb="14">
      <t>ア</t>
    </rPh>
    <rPh sb="28" eb="31">
      <t>タイイクカン</t>
    </rPh>
    <rPh sb="33" eb="34">
      <t>ゼン</t>
    </rPh>
    <rPh sb="36" eb="38">
      <t>シアイ</t>
    </rPh>
    <rPh sb="56" eb="59">
      <t>タイイクカン</t>
    </rPh>
    <rPh sb="61" eb="62">
      <t>ゼン</t>
    </rPh>
    <rPh sb="64" eb="66">
      <t>シアイ</t>
    </rPh>
    <phoneticPr fontId="2"/>
  </si>
  <si>
    <t>組合せ会議・実行委員会　日当、交通費</t>
    <rPh sb="0" eb="1">
      <t>ク</t>
    </rPh>
    <rPh sb="1" eb="2">
      <t>ア</t>
    </rPh>
    <rPh sb="3" eb="5">
      <t>カイギ</t>
    </rPh>
    <rPh sb="6" eb="11">
      <t>ジッコウイインカイ</t>
    </rPh>
    <rPh sb="12" eb="14">
      <t>ニットウ</t>
    </rPh>
    <rPh sb="15" eb="18">
      <t>コウツウヒ</t>
    </rPh>
    <phoneticPr fontId="2"/>
  </si>
  <si>
    <t>組合せ会議室使用料</t>
    <rPh sb="0" eb="1">
      <t>ク</t>
    </rPh>
    <rPh sb="1" eb="2">
      <t>ア</t>
    </rPh>
    <rPh sb="3" eb="5">
      <t>カイギ</t>
    </rPh>
    <rPh sb="6" eb="8">
      <t>シヨウ</t>
    </rPh>
    <rPh sb="8" eb="9">
      <t>リョウ</t>
    </rPh>
    <phoneticPr fontId="2"/>
  </si>
  <si>
    <t>××ストア</t>
  </si>
  <si>
    <t>組合せ会議・実行委員会　軽食飲料費</t>
    <rPh sb="12" eb="14">
      <t>ケイショク</t>
    </rPh>
    <rPh sb="14" eb="17">
      <t>インリョウヒ</t>
    </rPh>
    <phoneticPr fontId="2"/>
  </si>
  <si>
    <t>スーパーメダル工房</t>
    <rPh sb="7" eb="9">
      <t>コウボウ</t>
    </rPh>
    <phoneticPr fontId="2"/>
  </si>
  <si>
    <t>レプリカカップ</t>
  </si>
  <si>
    <t>■■高校女子バスケット部</t>
    <rPh sb="2" eb="4">
      <t>コウコウ</t>
    </rPh>
    <rPh sb="4" eb="6">
      <t>ジョシ</t>
    </rPh>
    <rPh sb="11" eb="12">
      <t>ブ</t>
    </rPh>
    <phoneticPr fontId="2"/>
  </si>
  <si>
    <t>〇〇総合体育館コート設営費（2コート分　ラインなし）</t>
    <rPh sb="4" eb="7">
      <t>タイイクカン</t>
    </rPh>
    <rPh sb="10" eb="12">
      <t>セツエイ</t>
    </rPh>
    <rPh sb="12" eb="13">
      <t>ヒ</t>
    </rPh>
    <rPh sb="18" eb="19">
      <t>ブン</t>
    </rPh>
    <phoneticPr fontId="2"/>
  </si>
  <si>
    <t>PT稼働者</t>
    <rPh sb="2" eb="4">
      <t>カドウ</t>
    </rPh>
    <rPh sb="4" eb="5">
      <t>シャ</t>
    </rPh>
    <phoneticPr fontId="2"/>
  </si>
  <si>
    <t>〇〇高校バスケットボール男子顧問</t>
    <rPh sb="2" eb="4">
      <t>コウコウ</t>
    </rPh>
    <rPh sb="12" eb="14">
      <t>ダンシ</t>
    </rPh>
    <rPh sb="14" eb="16">
      <t>コモン</t>
    </rPh>
    <phoneticPr fontId="2"/>
  </si>
  <si>
    <t>〇〇高校使用料</t>
    <rPh sb="2" eb="4">
      <t>コウコウ</t>
    </rPh>
    <rPh sb="4" eb="7">
      <t>シヨウリョウ</t>
    </rPh>
    <phoneticPr fontId="2"/>
  </si>
  <si>
    <t>コンビニSSSS</t>
  </si>
  <si>
    <t>TO稼働者</t>
    <rPh sb="2" eb="5">
      <t>カドウシャ</t>
    </rPh>
    <phoneticPr fontId="2"/>
  </si>
  <si>
    <t>TO稼働費</t>
    <rPh sb="2" eb="5">
      <t>カドウヒ</t>
    </rPh>
    <phoneticPr fontId="2"/>
  </si>
  <si>
    <t>〇〇総合体育館使用料（2日分）</t>
    <rPh sb="4" eb="7">
      <t>タイイクカン</t>
    </rPh>
    <rPh sb="7" eb="10">
      <t>シヨウリョウ</t>
    </rPh>
    <rPh sb="12" eb="14">
      <t>ニチブン</t>
    </rPh>
    <phoneticPr fontId="2"/>
  </si>
  <si>
    <t>茶菓代</t>
    <rPh sb="0" eb="2">
      <t>サカ</t>
    </rPh>
    <rPh sb="2" eb="3">
      <t>ダイ</t>
    </rPh>
    <phoneticPr fontId="2"/>
  </si>
  <si>
    <t>□□総合体育館2日目稼働役員日当、交通費</t>
    <rPh sb="4" eb="7">
      <t>タイイクカン</t>
    </rPh>
    <rPh sb="8" eb="10">
      <t>ニチメ</t>
    </rPh>
    <rPh sb="10" eb="14">
      <t>カドウヤクイン</t>
    </rPh>
    <rPh sb="14" eb="16">
      <t>ニットウ</t>
    </rPh>
    <rPh sb="17" eb="20">
      <t>コウツウヒ</t>
    </rPh>
    <phoneticPr fontId="2"/>
  </si>
  <si>
    <t>□□総合体育館2日目稼働役員お弁当代</t>
    <rPh sb="4" eb="7">
      <t>タイイクカン</t>
    </rPh>
    <rPh sb="8" eb="10">
      <t>ニチメ</t>
    </rPh>
    <rPh sb="10" eb="14">
      <t>カドウヤクイン</t>
    </rPh>
    <rPh sb="15" eb="17">
      <t>ベントウ</t>
    </rPh>
    <rPh sb="17" eb="18">
      <t>ダイ</t>
    </rPh>
    <phoneticPr fontId="2"/>
  </si>
  <si>
    <t>□□総合体育館2日目審判稼働費</t>
    <rPh sb="8" eb="10">
      <t>ニチメ</t>
    </rPh>
    <rPh sb="10" eb="15">
      <t>シンパンカドウヒ</t>
    </rPh>
    <phoneticPr fontId="2"/>
  </si>
  <si>
    <t>□□総合体育館2日目審判交通費</t>
    <rPh sb="8" eb="10">
      <t>ニチメ</t>
    </rPh>
    <rPh sb="10" eb="12">
      <t>シンパン</t>
    </rPh>
    <rPh sb="12" eb="15">
      <t>コウツウヒ</t>
    </rPh>
    <phoneticPr fontId="2"/>
  </si>
  <si>
    <t>□□総合体育館2日目審判食糧費補助</t>
    <rPh sb="8" eb="10">
      <t>ニチメ</t>
    </rPh>
    <rPh sb="10" eb="12">
      <t>シンパン</t>
    </rPh>
    <rPh sb="12" eb="15">
      <t>ショクリョウヒ</t>
    </rPh>
    <rPh sb="15" eb="17">
      <t>ホジョ</t>
    </rPh>
    <phoneticPr fontId="2"/>
  </si>
  <si>
    <t>□□総合体育館2日目PT稼働費</t>
    <rPh sb="4" eb="7">
      <t>タイイクカン</t>
    </rPh>
    <rPh sb="8" eb="10">
      <t>ニチメ</t>
    </rPh>
    <rPh sb="12" eb="14">
      <t>カドウ</t>
    </rPh>
    <rPh sb="14" eb="15">
      <t>ヒ</t>
    </rPh>
    <phoneticPr fontId="2"/>
  </si>
  <si>
    <t>TO稼働費（3試合分）</t>
    <rPh sb="2" eb="5">
      <t>カドウヒ</t>
    </rPh>
    <rPh sb="7" eb="10">
      <t>シアイブン</t>
    </rPh>
    <phoneticPr fontId="2"/>
  </si>
  <si>
    <t>郵便局</t>
    <rPh sb="0" eb="3">
      <t>ユウビンキョク</t>
    </rPh>
    <phoneticPr fontId="2"/>
  </si>
  <si>
    <t>※※印刷㈱</t>
    <rPh sb="2" eb="4">
      <t>インサツ</t>
    </rPh>
    <phoneticPr fontId="2"/>
  </si>
  <si>
    <t>プログラム印刷代</t>
    <rPh sb="5" eb="7">
      <t>インサツ</t>
    </rPh>
    <rPh sb="7" eb="8">
      <t>ダイ</t>
    </rPh>
    <phoneticPr fontId="2"/>
  </si>
  <si>
    <r>
      <t>摘　要（積算内訳）／備　考　　</t>
    </r>
    <r>
      <rPr>
        <sz val="11"/>
        <color rgb="FFFF0000"/>
        <rFont val="HGPｺﾞｼｯｸE"/>
        <family val="3"/>
        <charset val="128"/>
      </rPr>
      <t>（左記「内容」を都度コピー＆ペーストして下さい。）・・・・・・「②収支</t>
    </r>
    <r>
      <rPr>
        <b/>
        <sz val="11"/>
        <color rgb="FFFF0000"/>
        <rFont val="HGPｺﾞｼｯｸE"/>
        <family val="3"/>
        <charset val="128"/>
      </rPr>
      <t>報告書 支出」に自動転記します。</t>
    </r>
    <rPh sb="16" eb="18">
      <t>サキ</t>
    </rPh>
    <rPh sb="19" eb="21">
      <t>ナイヨウ</t>
    </rPh>
    <rPh sb="23" eb="25">
      <t>ツド</t>
    </rPh>
    <rPh sb="48" eb="50">
      <t>シュウシ</t>
    </rPh>
    <rPh sb="54" eb="56">
      <t>シシュツ</t>
    </rPh>
    <phoneticPr fontId="2"/>
  </si>
  <si>
    <t>組合せ会議日当、交通費16000、組合せ会議室使用料5500、組合せ会議軽食飲料費1587、</t>
    <phoneticPr fontId="2"/>
  </si>
  <si>
    <t>〇〇総合体育館コート設営稼働役員日当、交通費10000、〇〇総合体育館1日目稼働役員日当、交通費16000、〇〇総合体育館1日目審判交通費500、□□総合体育館2日目稼働役員日当、交通費16000、□□総合体育館2日目審判交通費500、</t>
    <phoneticPr fontId="2"/>
  </si>
  <si>
    <t>大会結果郵送代550</t>
    <phoneticPr fontId="2"/>
  </si>
  <si>
    <t>ラインテープ代（2コート分）14000、靴用ビニール袋代220</t>
    <phoneticPr fontId="2"/>
  </si>
  <si>
    <t>プログラム印刷代55000</t>
    <phoneticPr fontId="2"/>
  </si>
  <si>
    <t>〇〇総合体育館使用料（2日分）97800、</t>
    <phoneticPr fontId="2"/>
  </si>
  <si>
    <t>〇〇総合体育館コート設営費（2コート分　ラインなし）20000、〇〇総合体育館1日目審判稼働費24000、〇〇総合体育館1日目PT稼働費6000、〇〇高校使用料10000，TO稼働費16000、□□総合体育館2日目審判稼働費18000、□□総合体育館2日目PT稼働費6000、TO稼働費（3試合分）12000、</t>
    <phoneticPr fontId="2"/>
  </si>
  <si>
    <t>プログラム作成代振込手数料330</t>
    <phoneticPr fontId="2"/>
  </si>
  <si>
    <t>レプリカカップ14300、</t>
    <phoneticPr fontId="2"/>
  </si>
  <si>
    <t>〇〇総合体育館1日目稼働役員お弁当代6500、〇〇総合体育館1日目審判食糧費補助8000、PT用氷代285，□□総合体育館2日目稼働役員お弁当代6500、□□総合体育館2日目審判食糧費補助6000、PT用氷代285、</t>
    <phoneticPr fontId="2"/>
  </si>
  <si>
    <t>茶菓代1278、</t>
    <phoneticPr fontId="2"/>
  </si>
  <si>
    <t>№</t>
    <phoneticPr fontId="2"/>
  </si>
  <si>
    <t>勘定科目別</t>
    <rPh sb="0" eb="2">
      <t>カンジョウ</t>
    </rPh>
    <rPh sb="2" eb="4">
      <t>カモク</t>
    </rPh>
    <rPh sb="4" eb="5">
      <t>ベツ</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</si>
</sst>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
    <numFmt numFmtId="177" formatCode="#,##0.0;[Red]\-#,##0.0"/>
  </numFmts>
  <fonts count="99">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sz val="6"/>
      <name val="ＭＳ Ｐゴシック"/>
      <family val="3"/>
      <charset val="128"/>
    </font>
    <font>
      <sz val="6"/>
      <name val="ＭＳ Ｐゴシック"/>
      <family val="3"/>
      <charset val="128"/>
      <scheme val="minor"/>
    </font>
    <font>
      <sz val="11"/>
      <color theme="1"/>
      <name val="ＭＳ Ｐゴシック"/>
      <family val="3"/>
      <charset val="128"/>
      <scheme val="minor"/>
    </font>
    <font>
      <sz val="11"/>
      <name val="ＭＳ Ｐゴシック"/>
      <family val="3"/>
      <charset val="128"/>
    </font>
    <font>
      <u/>
      <sz val="11"/>
      <color theme="10"/>
      <name val="ＭＳ Ｐゴシック"/>
      <family val="3"/>
      <charset val="128"/>
      <scheme val="minor"/>
    </font>
    <font>
      <sz val="11"/>
      <color theme="1"/>
      <name val="ＭＳ Ｐゴシック"/>
      <family val="2"/>
      <scheme val="minor"/>
    </font>
    <font>
      <sz val="12"/>
      <color theme="1"/>
      <name val="Meiryo UI"/>
      <family val="3"/>
      <charset val="128"/>
    </font>
    <font>
      <sz val="11"/>
      <color theme="1"/>
      <name val="Meiryo UI"/>
      <family val="3"/>
      <charset val="128"/>
    </font>
    <font>
      <sz val="10"/>
      <color theme="1"/>
      <name val="Meiryo UI"/>
      <family val="3"/>
      <charset val="128"/>
    </font>
    <font>
      <sz val="10"/>
      <name val="Meiryo UI"/>
      <family val="3"/>
      <charset val="128"/>
    </font>
    <font>
      <sz val="9"/>
      <color rgb="FF000000"/>
      <name val="Meiryo UI"/>
      <family val="3"/>
      <charset val="128"/>
    </font>
    <font>
      <sz val="9"/>
      <color theme="1"/>
      <name val="Meiryo UI"/>
      <family val="3"/>
      <charset val="128"/>
    </font>
    <font>
      <b/>
      <u/>
      <sz val="12"/>
      <color theme="1"/>
      <name val="Meiryo UI"/>
      <family val="3"/>
      <charset val="128"/>
    </font>
    <font>
      <u/>
      <sz val="10"/>
      <color theme="1"/>
      <name val="Meiryo UI"/>
      <family val="3"/>
      <charset val="128"/>
    </font>
    <font>
      <sz val="11"/>
      <name val="Meiryo UI"/>
      <family val="3"/>
      <charset val="128"/>
    </font>
    <font>
      <b/>
      <sz val="16"/>
      <color theme="1"/>
      <name val="Meiryo UI"/>
      <family val="3"/>
      <charset val="128"/>
    </font>
    <font>
      <sz val="9"/>
      <color theme="0"/>
      <name val="Meiryo UI"/>
      <family val="3"/>
      <charset val="128"/>
    </font>
    <font>
      <b/>
      <sz val="11"/>
      <color theme="0"/>
      <name val="Meiryo UI"/>
      <family val="3"/>
      <charset val="128"/>
    </font>
    <font>
      <sz val="11"/>
      <color rgb="FFFF0000"/>
      <name val="Meiryo UI"/>
      <family val="3"/>
      <charset val="128"/>
    </font>
    <font>
      <b/>
      <sz val="20"/>
      <color theme="1"/>
      <name val="HGSｺﾞｼｯｸM"/>
      <family val="3"/>
      <charset val="128"/>
    </font>
    <font>
      <sz val="11"/>
      <color rgb="FFFFFFFF"/>
      <name val="Meiryo UI"/>
      <family val="3"/>
      <charset val="128"/>
    </font>
    <font>
      <sz val="14"/>
      <color theme="1"/>
      <name val="Meiryo UI"/>
      <family val="3"/>
      <charset val="128"/>
    </font>
    <font>
      <b/>
      <u/>
      <sz val="14"/>
      <color theme="1"/>
      <name val="Meiryo UI"/>
      <family val="3"/>
      <charset val="128"/>
    </font>
    <font>
      <sz val="9"/>
      <name val="Meiryo UI"/>
      <family val="3"/>
      <charset val="128"/>
    </font>
    <font>
      <u/>
      <sz val="9"/>
      <color theme="10"/>
      <name val="Meiryo UI"/>
      <family val="3"/>
      <charset val="128"/>
    </font>
    <font>
      <b/>
      <sz val="9"/>
      <color indexed="81"/>
      <name val="Meiryo UI"/>
      <family val="3"/>
      <charset val="128"/>
    </font>
    <font>
      <sz val="9"/>
      <color indexed="81"/>
      <name val="Meiryo UI"/>
      <family val="3"/>
      <charset val="128"/>
    </font>
    <font>
      <b/>
      <sz val="10"/>
      <color theme="0"/>
      <name val="Meiryo UI"/>
      <family val="3"/>
      <charset val="128"/>
    </font>
    <font>
      <sz val="10"/>
      <color indexed="81"/>
      <name val="Meiryo UI"/>
      <family val="3"/>
      <charset val="128"/>
    </font>
    <font>
      <sz val="9"/>
      <color indexed="81"/>
      <name val="MS P ゴシック"/>
      <family val="3"/>
      <charset val="128"/>
    </font>
    <font>
      <b/>
      <sz val="10"/>
      <color rgb="FF7030A0"/>
      <name val="Meiryo UI"/>
      <family val="3"/>
      <charset val="128"/>
    </font>
    <font>
      <sz val="12"/>
      <name val="Meiryo UI"/>
      <family val="3"/>
      <charset val="128"/>
    </font>
    <font>
      <b/>
      <sz val="22"/>
      <name val="Meiryo UI"/>
      <family val="3"/>
      <charset val="128"/>
    </font>
    <font>
      <sz val="16"/>
      <name val="Meiryo UI"/>
      <family val="3"/>
      <charset val="128"/>
    </font>
    <font>
      <b/>
      <sz val="16"/>
      <color theme="0"/>
      <name val="Meiryo UI"/>
      <family val="3"/>
      <charset val="128"/>
    </font>
    <font>
      <b/>
      <sz val="18"/>
      <color theme="0"/>
      <name val="Meiryo UI"/>
      <family val="3"/>
      <charset val="128"/>
    </font>
    <font>
      <b/>
      <sz val="16"/>
      <name val="Meiryo UI"/>
      <family val="3"/>
      <charset val="128"/>
    </font>
    <font>
      <sz val="14"/>
      <name val="Meiryo UI"/>
      <family val="3"/>
      <charset val="128"/>
    </font>
    <font>
      <b/>
      <sz val="18"/>
      <name val="Meiryo UI"/>
      <family val="3"/>
      <charset val="128"/>
    </font>
    <font>
      <b/>
      <sz val="9"/>
      <color indexed="81"/>
      <name val="MS P ゴシック"/>
      <family val="3"/>
      <charset val="128"/>
    </font>
    <font>
      <sz val="9"/>
      <name val="HGSｺﾞｼｯｸM"/>
      <family val="3"/>
      <charset val="128"/>
    </font>
    <font>
      <b/>
      <sz val="9"/>
      <color indexed="10"/>
      <name val="MS P ゴシック"/>
      <family val="3"/>
      <charset val="128"/>
    </font>
    <font>
      <sz val="10"/>
      <color theme="1"/>
      <name val="HGPｺﾞｼｯｸE"/>
      <family val="3"/>
      <charset val="128"/>
    </font>
    <font>
      <sz val="12"/>
      <color theme="1"/>
      <name val="HGPｺﾞｼｯｸE"/>
      <family val="3"/>
      <charset val="128"/>
    </font>
    <font>
      <sz val="11"/>
      <color theme="1"/>
      <name val="HGPｺﾞｼｯｸE"/>
      <family val="3"/>
      <charset val="128"/>
    </font>
    <font>
      <sz val="8"/>
      <color theme="1"/>
      <name val="HGPｺﾞｼｯｸE"/>
      <family val="3"/>
      <charset val="128"/>
    </font>
    <font>
      <sz val="9"/>
      <color theme="1"/>
      <name val="HGPｺﾞｼｯｸE"/>
      <family val="3"/>
      <charset val="128"/>
    </font>
    <font>
      <sz val="10"/>
      <color rgb="FFFF0000"/>
      <name val="HGPｺﾞｼｯｸE"/>
      <family val="3"/>
      <charset val="128"/>
    </font>
    <font>
      <sz val="11"/>
      <color rgb="FFFF0000"/>
      <name val="HGPｺﾞｼｯｸE"/>
      <family val="3"/>
      <charset val="128"/>
    </font>
    <font>
      <u/>
      <sz val="12"/>
      <color theme="1"/>
      <name val="Meiryo UI"/>
      <family val="3"/>
      <charset val="128"/>
    </font>
    <font>
      <sz val="9"/>
      <color theme="1"/>
      <name val="HGSｺﾞｼｯｸM"/>
      <family val="3"/>
      <charset val="128"/>
    </font>
    <font>
      <sz val="8"/>
      <color theme="1"/>
      <name val="HGSｺﾞｼｯｸM"/>
      <family val="3"/>
      <charset val="128"/>
    </font>
    <font>
      <sz val="10"/>
      <name val="HGPｺﾞｼｯｸE"/>
      <family val="3"/>
      <charset val="128"/>
    </font>
    <font>
      <sz val="10"/>
      <color rgb="FF0000FF"/>
      <name val="HGPｺﾞｼｯｸE"/>
      <family val="3"/>
      <charset val="128"/>
    </font>
    <font>
      <sz val="10"/>
      <color theme="1"/>
      <name val="ＭＳ Ｐゴシック"/>
      <family val="3"/>
      <charset val="128"/>
      <scheme val="minor"/>
    </font>
    <font>
      <sz val="9"/>
      <color theme="1"/>
      <name val="ＭＳ Ｐゴシック"/>
      <family val="3"/>
      <charset val="128"/>
      <scheme val="minor"/>
    </font>
    <font>
      <sz val="9"/>
      <color rgb="FF000000"/>
      <name val="HGSｺﾞｼｯｸM"/>
      <family val="3"/>
      <charset val="128"/>
    </font>
    <font>
      <sz val="14"/>
      <color rgb="FFFF0000"/>
      <name val="Meiryo UI"/>
      <family val="3"/>
      <charset val="128"/>
    </font>
    <font>
      <sz val="11"/>
      <color theme="0" tint="-0.249977111117893"/>
      <name val="Meiryo UI"/>
      <family val="3"/>
      <charset val="128"/>
    </font>
    <font>
      <sz val="9"/>
      <color theme="0" tint="-0.249977111117893"/>
      <name val="Meiryo UI"/>
      <family val="3"/>
      <charset val="128"/>
    </font>
    <font>
      <sz val="11"/>
      <color theme="0" tint="-0.249977111117893"/>
      <name val="HGPｺﾞｼｯｸE"/>
      <family val="3"/>
      <charset val="128"/>
    </font>
    <font>
      <b/>
      <sz val="11"/>
      <color theme="1"/>
      <name val="Meiryo UI"/>
      <family val="3"/>
      <charset val="128"/>
    </font>
    <font>
      <b/>
      <sz val="9"/>
      <color theme="1"/>
      <name val="ＭＳ Ｐゴシック"/>
      <family val="3"/>
      <charset val="128"/>
      <scheme val="minor"/>
    </font>
    <font>
      <b/>
      <sz val="11"/>
      <color theme="1"/>
      <name val="ＭＳ Ｐゴシック"/>
      <family val="3"/>
      <charset val="128"/>
      <scheme val="minor"/>
    </font>
    <font>
      <b/>
      <sz val="12"/>
      <color theme="9" tint="-0.24994659260841701"/>
      <name val="HGPｺﾞｼｯｸE"/>
      <family val="3"/>
      <charset val="128"/>
    </font>
    <font>
      <b/>
      <u/>
      <sz val="22"/>
      <color theme="1"/>
      <name val="HGPｺﾞｼｯｸE"/>
      <family val="3"/>
      <charset val="128"/>
    </font>
    <font>
      <sz val="11"/>
      <name val="HGPｺﾞｼｯｸE"/>
      <family val="3"/>
      <charset val="128"/>
    </font>
    <font>
      <b/>
      <sz val="12"/>
      <color theme="9" tint="-0.249977111117893"/>
      <name val="Meiryo UI"/>
      <family val="3"/>
      <charset val="128"/>
    </font>
    <font>
      <sz val="16"/>
      <color theme="1"/>
      <name val="HGPｺﾞｼｯｸE"/>
      <family val="3"/>
      <charset val="128"/>
    </font>
    <font>
      <b/>
      <sz val="10"/>
      <color theme="1"/>
      <name val="Meiryo UI"/>
      <family val="3"/>
      <charset val="128"/>
    </font>
    <font>
      <b/>
      <u/>
      <sz val="10"/>
      <color theme="1"/>
      <name val="Meiryo UI"/>
      <family val="3"/>
      <charset val="128"/>
    </font>
    <font>
      <sz val="14"/>
      <color theme="1"/>
      <name val="HGPｺﾞｼｯｸE"/>
      <family val="3"/>
      <charset val="128"/>
    </font>
    <font>
      <b/>
      <u/>
      <sz val="9"/>
      <color theme="1"/>
      <name val="HGPｺﾞｼｯｸE"/>
      <family val="3"/>
      <charset val="128"/>
    </font>
    <font>
      <b/>
      <sz val="9"/>
      <color theme="1"/>
      <name val="HGPｺﾞｼｯｸE"/>
      <family val="3"/>
      <charset val="128"/>
    </font>
    <font>
      <b/>
      <sz val="12"/>
      <color theme="9" tint="-0.249977111117893"/>
      <name val="HGPｺﾞｼｯｸE"/>
      <family val="3"/>
      <charset val="128"/>
    </font>
    <font>
      <b/>
      <u/>
      <sz val="12"/>
      <color theme="1"/>
      <name val="HGPｺﾞｼｯｸE"/>
      <family val="3"/>
      <charset val="128"/>
    </font>
    <font>
      <u/>
      <sz val="10"/>
      <color theme="1"/>
      <name val="HGPｺﾞｼｯｸE"/>
      <family val="3"/>
      <charset val="128"/>
    </font>
    <font>
      <u/>
      <sz val="11"/>
      <color theme="10"/>
      <name val="HGPｺﾞｼｯｸE"/>
      <family val="3"/>
      <charset val="128"/>
    </font>
    <font>
      <sz val="9"/>
      <color theme="0" tint="-0.249977111117893"/>
      <name val="HGPｺﾞｼｯｸE"/>
      <family val="3"/>
      <charset val="128"/>
    </font>
    <font>
      <b/>
      <u/>
      <sz val="14"/>
      <color theme="1"/>
      <name val="HGPｺﾞｼｯｸE"/>
      <family val="3"/>
      <charset val="128"/>
    </font>
    <font>
      <b/>
      <u/>
      <sz val="22"/>
      <color theme="1"/>
      <name val="Meiryo UI"/>
      <family val="3"/>
      <charset val="128"/>
    </font>
    <font>
      <b/>
      <sz val="22"/>
      <color theme="1"/>
      <name val="Meiryo UI"/>
      <family val="3"/>
      <charset val="128"/>
    </font>
    <font>
      <b/>
      <sz val="10"/>
      <color theme="1"/>
      <name val="HGPｺﾞｼｯｸE"/>
      <family val="3"/>
      <charset val="128"/>
    </font>
    <font>
      <sz val="10"/>
      <color theme="0" tint="-0.249977111117893"/>
      <name val="HGPｺﾞｼｯｸE"/>
      <family val="3"/>
      <charset val="128"/>
    </font>
    <font>
      <sz val="16"/>
      <color rgb="FFFF0000"/>
      <name val="Meiryo UI"/>
      <family val="3"/>
      <charset val="128"/>
    </font>
    <font>
      <b/>
      <sz val="10"/>
      <color rgb="FFFF0000"/>
      <name val="HGPｺﾞｼｯｸE"/>
      <family val="3"/>
      <charset val="128"/>
    </font>
    <font>
      <sz val="10"/>
      <name val="HGｺﾞｼｯｸM"/>
      <family val="3"/>
      <charset val="128"/>
    </font>
    <font>
      <b/>
      <sz val="14"/>
      <name val="HGｺﾞｼｯｸM"/>
      <family val="3"/>
      <charset val="128"/>
    </font>
    <font>
      <sz val="11"/>
      <name val="HGｺﾞｼｯｸM"/>
      <family val="3"/>
      <charset val="128"/>
    </font>
    <font>
      <b/>
      <sz val="10"/>
      <name val="HGｺﾞｼｯｸM"/>
      <family val="3"/>
      <charset val="128"/>
    </font>
    <font>
      <sz val="9"/>
      <name val="HGｺﾞｼｯｸM"/>
      <family val="3"/>
      <charset val="128"/>
    </font>
    <font>
      <b/>
      <sz val="11"/>
      <name val="HGｺﾞｼｯｸM"/>
      <family val="3"/>
      <charset val="128"/>
    </font>
    <font>
      <b/>
      <sz val="9"/>
      <color rgb="FFFF0000"/>
      <name val="HGｺﾞｼｯｸM"/>
      <family val="3"/>
      <charset val="128"/>
    </font>
    <font>
      <b/>
      <sz val="16"/>
      <color rgb="FFFF0000"/>
      <name val="Meiryo UI"/>
      <family val="3"/>
      <charset val="128"/>
    </font>
    <font>
      <b/>
      <sz val="12"/>
      <color theme="8" tint="-0.249977111117893"/>
      <name val="HGPｺﾞｼｯｸE"/>
      <family val="3"/>
      <charset val="128"/>
    </font>
    <font>
      <b/>
      <sz val="11"/>
      <color rgb="FFFF0000"/>
      <name val="HGPｺﾞｼｯｸE"/>
      <family val="3"/>
      <charset val="128"/>
    </font>
  </fonts>
  <fills count="25">
    <fill>
      <patternFill patternType="none"/>
    </fill>
    <fill>
      <patternFill patternType="gray125"/>
    </fill>
    <fill>
      <patternFill patternType="solid">
        <fgColor theme="2"/>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theme="1"/>
        <bgColor indexed="64"/>
      </patternFill>
    </fill>
    <fill>
      <patternFill patternType="solid">
        <fgColor theme="0"/>
        <bgColor indexed="64"/>
      </patternFill>
    </fill>
    <fill>
      <patternFill patternType="solid">
        <fgColor theme="4" tint="0.79998168889431442"/>
        <bgColor indexed="64"/>
      </patternFill>
    </fill>
    <fill>
      <patternFill patternType="solid">
        <fgColor rgb="FFFFFFCC"/>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5" tint="-0.249977111117893"/>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rgb="FFFFCCFF"/>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theme="3" tint="0.59999389629810485"/>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5" tint="0.59999389629810485"/>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rgb="FFD8D8D8"/>
        <bgColor rgb="FFD8D8D8"/>
      </patternFill>
    </fill>
    <fill>
      <patternFill patternType="solid">
        <fgColor rgb="FFDAEEF3"/>
        <bgColor rgb="FFDAEEF3"/>
      </patternFill>
    </fill>
  </fills>
  <borders count="163">
    <border>
      <left/>
      <right/>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thin">
        <color indexed="64"/>
      </top>
      <bottom style="double">
        <color indexed="64"/>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medium">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diagonal/>
    </border>
    <border>
      <left/>
      <right style="medium">
        <color indexed="64"/>
      </right>
      <top/>
      <bottom/>
      <diagonal/>
    </border>
    <border>
      <left style="medium">
        <color indexed="64"/>
      </left>
      <right/>
      <top/>
      <bottom/>
      <diagonal/>
    </border>
    <border>
      <left/>
      <right/>
      <top style="medium">
        <color indexed="64"/>
      </top>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style="medium">
        <color indexed="64"/>
      </right>
      <top style="dashed">
        <color indexed="64"/>
      </top>
      <bottom/>
      <diagonal/>
    </border>
    <border>
      <left/>
      <right/>
      <top style="dashed">
        <color indexed="64"/>
      </top>
      <bottom/>
      <diagonal/>
    </border>
    <border>
      <left style="medium">
        <color indexed="64"/>
      </left>
      <right/>
      <top style="dashed">
        <color indexed="64"/>
      </top>
      <bottom/>
      <diagonal/>
    </border>
    <border>
      <left/>
      <right style="medium">
        <color indexed="64"/>
      </right>
      <top/>
      <bottom style="dashed">
        <color indexed="64"/>
      </bottom>
      <diagonal/>
    </border>
    <border>
      <left/>
      <right/>
      <top/>
      <bottom style="dashed">
        <color indexed="64"/>
      </bottom>
      <diagonal/>
    </border>
    <border>
      <left style="medium">
        <color indexed="64"/>
      </left>
      <right/>
      <top/>
      <bottom style="dashed">
        <color indexed="64"/>
      </bottom>
      <diagonal/>
    </border>
    <border>
      <left/>
      <right style="medium">
        <color indexed="64"/>
      </right>
      <top style="dashed">
        <color indexed="64"/>
      </top>
      <bottom style="dashed">
        <color indexed="64"/>
      </bottom>
      <diagonal/>
    </border>
    <border>
      <left/>
      <right/>
      <top style="dashed">
        <color indexed="64"/>
      </top>
      <bottom style="dashed">
        <color indexed="64"/>
      </bottom>
      <diagonal/>
    </border>
    <border>
      <left style="medium">
        <color indexed="64"/>
      </left>
      <right/>
      <top style="dashed">
        <color indexed="64"/>
      </top>
      <bottom style="dashed">
        <color indexed="64"/>
      </bottom>
      <diagonal/>
    </border>
    <border>
      <left/>
      <right style="dashed">
        <color indexed="64"/>
      </right>
      <top/>
      <bottom style="dashed">
        <color indexed="64"/>
      </bottom>
      <diagonal/>
    </border>
    <border>
      <left/>
      <right style="dashed">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auto="1"/>
      </left>
      <right/>
      <top style="medium">
        <color auto="1"/>
      </top>
      <bottom style="medium">
        <color auto="1"/>
      </bottom>
      <diagonal/>
    </border>
    <border>
      <left/>
      <right/>
      <top style="medium">
        <color auto="1"/>
      </top>
      <bottom style="medium">
        <color auto="1"/>
      </bottom>
      <diagonal/>
    </border>
    <border>
      <left style="medium">
        <color indexed="64"/>
      </left>
      <right style="thin">
        <color indexed="64"/>
      </right>
      <top/>
      <bottom style="medium">
        <color indexed="64"/>
      </bottom>
      <diagonal/>
    </border>
    <border>
      <left/>
      <right style="medium">
        <color indexed="64"/>
      </right>
      <top style="medium">
        <color auto="1"/>
      </top>
      <bottom style="medium">
        <color auto="1"/>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thin">
        <color indexed="64"/>
      </left>
      <right/>
      <top/>
      <bottom/>
      <diagonal/>
    </border>
    <border>
      <left/>
      <right style="thin">
        <color indexed="64"/>
      </right>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hair">
        <color auto="1"/>
      </top>
      <bottom style="hair">
        <color auto="1"/>
      </bottom>
      <diagonal/>
    </border>
    <border>
      <left/>
      <right style="thick">
        <color rgb="FFFF0000"/>
      </right>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diagonalDown="1">
      <left style="dashed">
        <color indexed="64"/>
      </left>
      <right/>
      <top/>
      <bottom style="dashed">
        <color indexed="64"/>
      </bottom>
      <diagonal style="dashed">
        <color indexed="64"/>
      </diagonal>
    </border>
    <border diagonalDown="1">
      <left/>
      <right/>
      <top/>
      <bottom style="dashed">
        <color indexed="64"/>
      </bottom>
      <diagonal style="dashed">
        <color indexed="64"/>
      </diagonal>
    </border>
    <border diagonalDown="1">
      <left/>
      <right style="medium">
        <color indexed="64"/>
      </right>
      <top/>
      <bottom style="dashed">
        <color indexed="64"/>
      </bottom>
      <diagonal style="dashed">
        <color indexed="64"/>
      </diagonal>
    </border>
    <border>
      <left style="thin">
        <color theme="0"/>
      </left>
      <right style="thin">
        <color theme="0"/>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right style="thin">
        <color indexed="64"/>
      </right>
      <top style="thin">
        <color indexed="64"/>
      </top>
      <bottom style="medium">
        <color indexed="64"/>
      </bottom>
      <diagonal/>
    </border>
    <border>
      <left style="thin">
        <color theme="0"/>
      </left>
      <right/>
      <top style="thin">
        <color indexed="64"/>
      </top>
      <bottom style="thin">
        <color indexed="64"/>
      </bottom>
      <diagonal/>
    </border>
    <border>
      <left style="thin">
        <color indexed="64"/>
      </left>
      <right style="thin">
        <color indexed="64"/>
      </right>
      <top/>
      <bottom/>
      <diagonal/>
    </border>
    <border>
      <left/>
      <right style="thin">
        <color indexed="64"/>
      </right>
      <top style="medium">
        <color indexed="64"/>
      </top>
      <bottom style="thin">
        <color indexed="64"/>
      </bottom>
      <diagonal/>
    </border>
    <border>
      <left/>
      <right style="thin">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style="thick">
        <color rgb="FFFF0000"/>
      </right>
      <top style="medium">
        <color indexed="64"/>
      </top>
      <bottom/>
      <diagonal/>
    </border>
    <border>
      <left style="medium">
        <color indexed="64"/>
      </left>
      <right/>
      <top style="thin">
        <color indexed="64"/>
      </top>
      <bottom/>
      <diagonal/>
    </border>
    <border>
      <left/>
      <right style="medium">
        <color indexed="64"/>
      </right>
      <top style="thin">
        <color indexed="64"/>
      </top>
      <bottom/>
      <diagonal/>
    </border>
    <border>
      <left/>
      <right style="thin">
        <color indexed="64"/>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medium">
        <color indexed="64"/>
      </left>
      <right style="thin">
        <color indexed="64"/>
      </right>
      <top/>
      <bottom style="double">
        <color indexed="64"/>
      </bottom>
      <diagonal/>
    </border>
    <border>
      <left/>
      <right style="thin">
        <color indexed="64"/>
      </right>
      <top/>
      <bottom style="double">
        <color indexed="64"/>
      </bottom>
      <diagonal/>
    </border>
    <border>
      <left style="thin">
        <color indexed="64"/>
      </left>
      <right style="medium">
        <color indexed="64"/>
      </right>
      <top/>
      <bottom style="double">
        <color indexed="64"/>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diagonalDown="1">
      <left style="dashed">
        <color indexed="64"/>
      </left>
      <right/>
      <top/>
      <bottom/>
      <diagonal style="dashed">
        <color indexed="64"/>
      </diagonal>
    </border>
    <border diagonalDown="1">
      <left/>
      <right/>
      <top/>
      <bottom/>
      <diagonal style="dashed">
        <color indexed="64"/>
      </diagonal>
    </border>
    <border diagonalDown="1">
      <left/>
      <right style="medium">
        <color indexed="64"/>
      </right>
      <top/>
      <bottom/>
      <diagonal style="dashed">
        <color indexed="64"/>
      </diagonal>
    </border>
    <border diagonalDown="1">
      <left style="dashed">
        <color indexed="64"/>
      </left>
      <right style="medium">
        <color indexed="64"/>
      </right>
      <top style="medium">
        <color indexed="64"/>
      </top>
      <bottom/>
      <diagonal style="dashed">
        <color indexed="64"/>
      </diagonal>
    </border>
    <border diagonalDown="1">
      <left style="dashed">
        <color indexed="64"/>
      </left>
      <right style="medium">
        <color indexed="64"/>
      </right>
      <top/>
      <bottom/>
      <diagonal style="dashed">
        <color indexed="64"/>
      </diagonal>
    </border>
    <border diagonalDown="1">
      <left style="dashed">
        <color indexed="64"/>
      </left>
      <right style="medium">
        <color indexed="64"/>
      </right>
      <top/>
      <bottom style="dashed">
        <color indexed="64"/>
      </bottom>
      <diagonal style="dashed">
        <color indexed="64"/>
      </diagonal>
    </border>
    <border>
      <left style="dashed">
        <color indexed="64"/>
      </left>
      <right style="dashed">
        <color indexed="64"/>
      </right>
      <top style="medium">
        <color indexed="64"/>
      </top>
      <bottom/>
      <diagonal/>
    </border>
    <border>
      <left style="dashed">
        <color indexed="64"/>
      </left>
      <right style="dashed">
        <color indexed="64"/>
      </right>
      <top/>
      <bottom/>
      <diagonal/>
    </border>
    <border>
      <left style="dashed">
        <color indexed="64"/>
      </left>
      <right style="dashed">
        <color indexed="64"/>
      </right>
      <top/>
      <bottom style="dashed">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thin">
        <color indexed="64"/>
      </left>
      <right/>
      <top style="medium">
        <color indexed="64"/>
      </top>
      <bottom style="double">
        <color indexed="64"/>
      </bottom>
      <diagonal/>
    </border>
    <border>
      <left style="medium">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style="medium">
        <color indexed="64"/>
      </right>
      <top style="thin">
        <color indexed="64"/>
      </top>
      <bottom/>
      <diagonal/>
    </border>
    <border>
      <left style="medium">
        <color indexed="64"/>
      </left>
      <right/>
      <top style="double">
        <color indexed="64"/>
      </top>
      <bottom style="thin">
        <color indexed="64"/>
      </bottom>
      <diagonal/>
    </border>
    <border>
      <left/>
      <right style="medium">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diagonalDown="1">
      <left style="medium">
        <color indexed="64"/>
      </left>
      <right/>
      <top style="thin">
        <color indexed="64"/>
      </top>
      <bottom/>
      <diagonal style="hair">
        <color indexed="64"/>
      </diagonal>
    </border>
    <border diagonalDown="1">
      <left/>
      <right style="medium">
        <color indexed="64"/>
      </right>
      <top style="thin">
        <color indexed="64"/>
      </top>
      <bottom/>
      <diagonal style="hair">
        <color indexed="64"/>
      </diagonal>
    </border>
    <border>
      <left style="medium">
        <color indexed="64"/>
      </left>
      <right style="medium">
        <color indexed="64"/>
      </right>
      <top style="thin">
        <color indexed="64"/>
      </top>
      <bottom/>
      <diagonal/>
    </border>
    <border diagonalDown="1">
      <left style="medium">
        <color indexed="64"/>
      </left>
      <right/>
      <top/>
      <bottom style="double">
        <color indexed="64"/>
      </bottom>
      <diagonal style="hair">
        <color indexed="64"/>
      </diagonal>
    </border>
    <border diagonalDown="1">
      <left/>
      <right style="medium">
        <color indexed="64"/>
      </right>
      <top/>
      <bottom style="double">
        <color indexed="64"/>
      </bottom>
      <diagonal style="hair">
        <color indexed="64"/>
      </diagonal>
    </border>
    <border>
      <left style="medium">
        <color indexed="64"/>
      </left>
      <right style="medium">
        <color indexed="64"/>
      </right>
      <top/>
      <bottom style="double">
        <color indexed="64"/>
      </bottom>
      <diagonal/>
    </border>
    <border>
      <left/>
      <right style="medium">
        <color indexed="64"/>
      </right>
      <top/>
      <bottom style="double">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diagonalUp="1">
      <left style="medium">
        <color indexed="64"/>
      </left>
      <right style="medium">
        <color indexed="64"/>
      </right>
      <top style="medium">
        <color indexed="64"/>
      </top>
      <bottom/>
      <diagonal style="hair">
        <color indexed="64"/>
      </diagonal>
    </border>
    <border diagonalUp="1">
      <left style="medium">
        <color indexed="64"/>
      </left>
      <right style="medium">
        <color indexed="64"/>
      </right>
      <top style="thin">
        <color indexed="64"/>
      </top>
      <bottom style="double">
        <color indexed="64"/>
      </bottom>
      <diagonal style="hair">
        <color indexed="64"/>
      </diagonal>
    </border>
    <border diagonalUp="1">
      <left style="medium">
        <color indexed="64"/>
      </left>
      <right style="medium">
        <color indexed="64"/>
      </right>
      <top style="double">
        <color indexed="64"/>
      </top>
      <bottom style="thin">
        <color indexed="64"/>
      </bottom>
      <diagonal style="hair">
        <color indexed="64"/>
      </diagonal>
    </border>
    <border diagonalUp="1">
      <left style="medium">
        <color indexed="64"/>
      </left>
      <right style="medium">
        <color indexed="64"/>
      </right>
      <top style="thin">
        <color indexed="64"/>
      </top>
      <bottom style="medium">
        <color indexed="64"/>
      </bottom>
      <diagonal style="hair">
        <color indexed="64"/>
      </diagonal>
    </border>
    <border>
      <left style="medium">
        <color rgb="FF000000"/>
      </left>
      <right style="medium">
        <color rgb="FF000000"/>
      </right>
      <top style="medium">
        <color rgb="FF000000"/>
      </top>
      <bottom style="medium">
        <color rgb="FF000000"/>
      </bottom>
      <diagonal/>
    </border>
    <border>
      <left style="medium">
        <color indexed="64"/>
      </left>
      <right style="thin">
        <color rgb="FF000000"/>
      </right>
      <top style="medium">
        <color rgb="FF000000"/>
      </top>
      <bottom/>
      <diagonal/>
    </border>
    <border>
      <left style="medium">
        <color indexed="64"/>
      </left>
      <right style="thin">
        <color rgb="FF000000"/>
      </right>
      <top/>
      <bottom style="thin">
        <color rgb="FF000000"/>
      </bottom>
      <diagonal/>
    </border>
    <border>
      <left style="medium">
        <color indexed="64"/>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indexed="64"/>
      </left>
      <right style="thin">
        <color rgb="FF000000"/>
      </right>
      <top/>
      <bottom style="thin">
        <color indexed="64"/>
      </bottom>
      <diagonal/>
    </border>
    <border>
      <left style="medium">
        <color indexed="64"/>
      </left>
      <right style="thin">
        <color rgb="FF000000"/>
      </right>
      <top style="thin">
        <color indexed="64"/>
      </top>
      <bottom/>
      <diagonal/>
    </border>
    <border>
      <left style="medium">
        <color indexed="64"/>
      </left>
      <right style="thin">
        <color indexed="64"/>
      </right>
      <top style="thin">
        <color indexed="64"/>
      </top>
      <bottom/>
      <diagonal/>
    </border>
  </borders>
  <cellStyleXfs count="18">
    <xf numFmtId="0" fontId="0" fillId="0" borderId="0">
      <alignment vertical="center"/>
    </xf>
    <xf numFmtId="38" fontId="1" fillId="0" borderId="0" applyFont="0" applyFill="0" applyBorder="0" applyAlignment="0" applyProtection="0">
      <alignment vertical="center"/>
    </xf>
    <xf numFmtId="38" fontId="5" fillId="0" borderId="0" applyFont="0" applyFill="0" applyBorder="0" applyAlignment="0" applyProtection="0">
      <alignment vertical="center"/>
    </xf>
    <xf numFmtId="38" fontId="6" fillId="0" borderId="0" applyFont="0" applyFill="0" applyBorder="0" applyAlignment="0" applyProtection="0"/>
    <xf numFmtId="38" fontId="6" fillId="0" borderId="0" applyFont="0" applyFill="0" applyBorder="0" applyAlignment="0" applyProtection="0">
      <alignment vertical="center"/>
    </xf>
    <xf numFmtId="38" fontId="6" fillId="0" borderId="0" applyFont="0" applyFill="0" applyBorder="0" applyAlignment="0" applyProtection="0"/>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6" fontId="6" fillId="0" borderId="0" applyFont="0" applyFill="0" applyBorder="0" applyAlignment="0" applyProtection="0"/>
    <xf numFmtId="0" fontId="6" fillId="0" borderId="0"/>
    <xf numFmtId="0" fontId="6" fillId="0" borderId="0"/>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5" fillId="0" borderId="0">
      <alignment vertical="center"/>
    </xf>
    <xf numFmtId="0" fontId="7" fillId="0" borderId="0" applyNumberFormat="0" applyFill="0" applyBorder="0" applyAlignment="0" applyProtection="0">
      <alignment vertical="center"/>
    </xf>
    <xf numFmtId="0" fontId="8" fillId="0" borderId="0"/>
  </cellStyleXfs>
  <cellXfs count="1295">
    <xf numFmtId="0" fontId="0" fillId="0" borderId="0" xfId="0">
      <alignment vertical="center"/>
    </xf>
    <xf numFmtId="0" fontId="11" fillId="6" borderId="0" xfId="15" applyFont="1" applyFill="1">
      <alignment vertical="center"/>
    </xf>
    <xf numFmtId="0" fontId="10" fillId="6" borderId="0" xfId="15" applyFont="1" applyFill="1">
      <alignment vertical="center"/>
    </xf>
    <xf numFmtId="0" fontId="15" fillId="6" borderId="0" xfId="15" applyFont="1" applyFill="1" applyAlignment="1">
      <alignment horizontal="center" vertical="center"/>
    </xf>
    <xf numFmtId="0" fontId="10" fillId="0" borderId="0" xfId="15" applyFont="1">
      <alignment vertical="center"/>
    </xf>
    <xf numFmtId="0" fontId="10" fillId="0" borderId="0" xfId="0" applyFont="1" applyProtection="1">
      <alignment vertical="center"/>
      <protection locked="0"/>
    </xf>
    <xf numFmtId="0" fontId="11" fillId="0" borderId="0" xfId="15" applyFont="1" applyProtection="1">
      <alignment vertical="center"/>
      <protection locked="0"/>
    </xf>
    <xf numFmtId="0" fontId="10" fillId="0" borderId="0" xfId="0" applyFont="1">
      <alignment vertical="center"/>
    </xf>
    <xf numFmtId="0" fontId="14" fillId="0" borderId="0" xfId="15" applyFont="1" applyProtection="1">
      <alignment vertical="center"/>
      <protection locked="0"/>
    </xf>
    <xf numFmtId="0" fontId="14" fillId="0" borderId="0" xfId="15" applyFont="1" applyAlignment="1" applyProtection="1">
      <alignment horizontal="center" vertical="center" wrapText="1"/>
      <protection locked="0"/>
    </xf>
    <xf numFmtId="0" fontId="10" fillId="0" borderId="3" xfId="15" applyFont="1" applyBorder="1" applyAlignment="1" applyProtection="1">
      <alignment horizontal="center" vertical="center"/>
      <protection locked="0"/>
    </xf>
    <xf numFmtId="0" fontId="10" fillId="0" borderId="2" xfId="15" applyFont="1" applyBorder="1" applyAlignment="1" applyProtection="1">
      <alignment horizontal="center" vertical="center"/>
      <protection locked="0"/>
    </xf>
    <xf numFmtId="38" fontId="17" fillId="0" borderId="2" xfId="1" applyFont="1" applyFill="1" applyBorder="1" applyAlignment="1" applyProtection="1">
      <alignment horizontal="right" vertical="center"/>
      <protection locked="0"/>
    </xf>
    <xf numFmtId="0" fontId="13" fillId="0" borderId="0" xfId="15" applyFont="1" applyAlignment="1" applyProtection="1">
      <alignment horizontal="center" vertical="center" wrapText="1"/>
      <protection locked="0"/>
    </xf>
    <xf numFmtId="0" fontId="10" fillId="0" borderId="0" xfId="15" applyFont="1" applyAlignment="1">
      <alignment horizontal="center" vertical="center"/>
    </xf>
    <xf numFmtId="38" fontId="10" fillId="2" borderId="50" xfId="1" applyFont="1" applyFill="1" applyBorder="1" applyAlignment="1" applyProtection="1">
      <alignment horizontal="right" vertical="center"/>
    </xf>
    <xf numFmtId="0" fontId="10" fillId="4" borderId="2" xfId="0" applyFont="1" applyFill="1" applyBorder="1" applyAlignment="1">
      <alignment horizontal="center" vertical="center"/>
    </xf>
    <xf numFmtId="0" fontId="10" fillId="0" borderId="2" xfId="0" applyFont="1" applyBorder="1" applyAlignment="1">
      <alignment horizontal="center" vertical="center"/>
    </xf>
    <xf numFmtId="9" fontId="10" fillId="0" borderId="2" xfId="0" applyNumberFormat="1" applyFont="1" applyBorder="1">
      <alignment vertical="center"/>
    </xf>
    <xf numFmtId="38" fontId="10" fillId="0" borderId="2" xfId="2" applyFont="1" applyBorder="1">
      <alignment vertical="center"/>
    </xf>
    <xf numFmtId="0" fontId="14" fillId="7" borderId="4" xfId="15" applyFont="1" applyFill="1" applyBorder="1" applyAlignment="1">
      <alignment horizontal="center" vertical="center"/>
    </xf>
    <xf numFmtId="0" fontId="14" fillId="7" borderId="50" xfId="15" applyFont="1" applyFill="1" applyBorder="1" applyAlignment="1">
      <alignment horizontal="center" vertical="center"/>
    </xf>
    <xf numFmtId="0" fontId="14" fillId="7" borderId="15" xfId="15" applyFont="1" applyFill="1" applyBorder="1" applyAlignment="1">
      <alignment horizontal="center" vertical="center"/>
    </xf>
    <xf numFmtId="0" fontId="14" fillId="0" borderId="48" xfId="15" applyFont="1" applyBorder="1" applyAlignment="1">
      <alignment horizontal="center" vertical="center"/>
    </xf>
    <xf numFmtId="0" fontId="11" fillId="0" borderId="22" xfId="0" applyFont="1" applyBorder="1">
      <alignment vertical="center"/>
    </xf>
    <xf numFmtId="38" fontId="14" fillId="0" borderId="60" xfId="1" applyFont="1" applyFill="1" applyBorder="1" applyProtection="1">
      <alignment vertical="center"/>
    </xf>
    <xf numFmtId="38" fontId="14" fillId="0" borderId="8" xfId="1" applyFont="1" applyFill="1" applyBorder="1" applyProtection="1">
      <alignment vertical="center"/>
    </xf>
    <xf numFmtId="0" fontId="11" fillId="0" borderId="0" xfId="0" applyFont="1" applyProtection="1">
      <alignment vertical="center"/>
      <protection locked="0"/>
    </xf>
    <xf numFmtId="0" fontId="11" fillId="0" borderId="6" xfId="0" applyFont="1" applyBorder="1">
      <alignment vertical="center"/>
    </xf>
    <xf numFmtId="38" fontId="14" fillId="0" borderId="48" xfId="1" applyFont="1" applyFill="1" applyBorder="1" applyProtection="1">
      <alignment vertical="center"/>
    </xf>
    <xf numFmtId="38" fontId="14" fillId="0" borderId="13" xfId="1" applyFont="1" applyFill="1" applyBorder="1" applyProtection="1">
      <alignment vertical="center"/>
    </xf>
    <xf numFmtId="0" fontId="11" fillId="0" borderId="5" xfId="0" applyFont="1" applyBorder="1">
      <alignment vertical="center"/>
    </xf>
    <xf numFmtId="38" fontId="14" fillId="0" borderId="65" xfId="1" applyFont="1" applyFill="1" applyBorder="1" applyProtection="1">
      <alignment vertical="center"/>
    </xf>
    <xf numFmtId="38" fontId="14" fillId="0" borderId="67" xfId="1" applyFont="1" applyFill="1" applyBorder="1" applyProtection="1">
      <alignment vertical="center"/>
    </xf>
    <xf numFmtId="38" fontId="14" fillId="7" borderId="27" xfId="2" applyFont="1" applyFill="1" applyBorder="1" applyProtection="1">
      <alignment vertical="center"/>
    </xf>
    <xf numFmtId="38" fontId="14" fillId="7" borderId="26" xfId="2" applyFont="1" applyFill="1" applyBorder="1" applyProtection="1">
      <alignment vertical="center"/>
    </xf>
    <xf numFmtId="38" fontId="14" fillId="7" borderId="46" xfId="1" applyFont="1" applyFill="1" applyBorder="1" applyProtection="1">
      <alignment vertical="center"/>
    </xf>
    <xf numFmtId="38" fontId="14" fillId="7" borderId="64" xfId="1" applyFont="1" applyFill="1" applyBorder="1" applyProtection="1">
      <alignment vertical="center"/>
    </xf>
    <xf numFmtId="38" fontId="14" fillId="7" borderId="25" xfId="1" applyFont="1" applyFill="1" applyBorder="1" applyProtection="1">
      <alignment vertical="center"/>
    </xf>
    <xf numFmtId="0" fontId="14" fillId="0" borderId="0" xfId="15" applyFont="1">
      <alignment vertical="center"/>
    </xf>
    <xf numFmtId="0" fontId="23" fillId="0" borderId="0" xfId="15" applyFont="1" applyAlignment="1">
      <alignment horizontal="left" vertical="center"/>
    </xf>
    <xf numFmtId="0" fontId="25" fillId="6" borderId="0" xfId="15" applyFont="1" applyFill="1" applyAlignment="1">
      <alignment horizontal="center" vertical="center"/>
    </xf>
    <xf numFmtId="0" fontId="24" fillId="6" borderId="0" xfId="15" applyFont="1" applyFill="1" applyAlignment="1">
      <alignment horizontal="center" vertical="center"/>
    </xf>
    <xf numFmtId="0" fontId="17" fillId="6" borderId="0" xfId="15" applyFont="1" applyFill="1">
      <alignment vertical="center"/>
    </xf>
    <xf numFmtId="0" fontId="17" fillId="6" borderId="0" xfId="15" applyFont="1" applyFill="1" applyAlignment="1"/>
    <xf numFmtId="0" fontId="10" fillId="4" borderId="13" xfId="15" applyFont="1" applyFill="1" applyBorder="1" applyAlignment="1" applyProtection="1">
      <alignment horizontal="center" vertical="center"/>
      <protection locked="0"/>
    </xf>
    <xf numFmtId="38" fontId="21" fillId="0" borderId="21" xfId="1" applyFont="1" applyBorder="1" applyAlignment="1" applyProtection="1">
      <alignment vertical="center" shrinkToFit="1"/>
    </xf>
    <xf numFmtId="0" fontId="10" fillId="0" borderId="2" xfId="15" applyFont="1" applyBorder="1" applyAlignment="1" applyProtection="1">
      <alignment vertical="center" shrinkToFit="1"/>
      <protection locked="0"/>
    </xf>
    <xf numFmtId="0" fontId="14" fillId="0" borderId="65" xfId="15" applyFont="1" applyBorder="1" applyAlignment="1">
      <alignment horizontal="center" vertical="center"/>
    </xf>
    <xf numFmtId="0" fontId="14" fillId="6" borderId="0" xfId="15" applyFont="1" applyFill="1">
      <alignment vertical="center"/>
    </xf>
    <xf numFmtId="38" fontId="10" fillId="6" borderId="0" xfId="2" applyFont="1" applyFill="1" applyAlignment="1" applyProtection="1">
      <alignment vertical="center"/>
    </xf>
    <xf numFmtId="0" fontId="10" fillId="6" borderId="0" xfId="15" applyFont="1" applyFill="1" applyAlignment="1">
      <alignment horizontal="center" vertical="center"/>
    </xf>
    <xf numFmtId="38" fontId="15" fillId="6" borderId="0" xfId="2" applyFont="1" applyFill="1" applyAlignment="1" applyProtection="1">
      <alignment horizontal="center" vertical="center"/>
    </xf>
    <xf numFmtId="0" fontId="16" fillId="6" borderId="0" xfId="15" applyFont="1" applyFill="1" applyAlignment="1">
      <alignment horizontal="left" vertical="center"/>
    </xf>
    <xf numFmtId="0" fontId="9" fillId="6" borderId="0" xfId="15" applyFont="1" applyFill="1">
      <alignment vertical="center"/>
    </xf>
    <xf numFmtId="0" fontId="34" fillId="0" borderId="0" xfId="17" applyFont="1"/>
    <xf numFmtId="0" fontId="17" fillId="0" borderId="0" xfId="17" applyFont="1"/>
    <xf numFmtId="0" fontId="37" fillId="5" borderId="2" xfId="17" applyFont="1" applyFill="1" applyBorder="1" applyAlignment="1">
      <alignment horizontal="center" vertical="center" shrinkToFit="1"/>
    </xf>
    <xf numFmtId="0" fontId="37" fillId="0" borderId="0" xfId="17" applyFont="1" applyAlignment="1">
      <alignment vertical="center" shrinkToFit="1"/>
    </xf>
    <xf numFmtId="0" fontId="37" fillId="0" borderId="0" xfId="17" applyFont="1" applyAlignment="1">
      <alignment shrinkToFit="1"/>
    </xf>
    <xf numFmtId="0" fontId="40" fillId="0" borderId="0" xfId="17" applyFont="1" applyAlignment="1">
      <alignment vertical="top" wrapText="1"/>
    </xf>
    <xf numFmtId="0" fontId="40" fillId="0" borderId="0" xfId="17" applyFont="1" applyAlignment="1">
      <alignment horizontal="left"/>
    </xf>
    <xf numFmtId="0" fontId="40" fillId="0" borderId="0" xfId="17" applyFont="1"/>
    <xf numFmtId="0" fontId="36" fillId="0" borderId="53" xfId="17" applyFont="1" applyBorder="1" applyAlignment="1">
      <alignment horizontal="left" vertical="top" wrapText="1"/>
    </xf>
    <xf numFmtId="0" fontId="36" fillId="0" borderId="0" xfId="17" applyFont="1" applyAlignment="1">
      <alignment horizontal="left" vertical="top" wrapText="1"/>
    </xf>
    <xf numFmtId="0" fontId="36" fillId="0" borderId="54" xfId="17" applyFont="1" applyBorder="1" applyAlignment="1">
      <alignment horizontal="left" vertical="top" wrapText="1"/>
    </xf>
    <xf numFmtId="0" fontId="41" fillId="11" borderId="84" xfId="17" applyFont="1" applyFill="1" applyBorder="1" applyAlignment="1">
      <alignment horizontal="center" vertical="center" textRotation="255"/>
    </xf>
    <xf numFmtId="0" fontId="41" fillId="11" borderId="13" xfId="17" applyFont="1" applyFill="1" applyBorder="1" applyAlignment="1">
      <alignment horizontal="center" vertical="center" textRotation="255"/>
    </xf>
    <xf numFmtId="0" fontId="12" fillId="0" borderId="9" xfId="17" applyFont="1" applyBorder="1"/>
    <xf numFmtId="0" fontId="12" fillId="0" borderId="22" xfId="17" applyFont="1" applyBorder="1"/>
    <xf numFmtId="0" fontId="12" fillId="0" borderId="10" xfId="17" applyFont="1" applyBorder="1"/>
    <xf numFmtId="0" fontId="12" fillId="0" borderId="0" xfId="17" applyFont="1"/>
    <xf numFmtId="0" fontId="46" fillId="6" borderId="0" xfId="15" applyFont="1" applyFill="1">
      <alignment vertical="center"/>
    </xf>
    <xf numFmtId="0" fontId="47" fillId="6" borderId="0" xfId="15" applyFont="1" applyFill="1">
      <alignment vertical="center"/>
    </xf>
    <xf numFmtId="0" fontId="47" fillId="0" borderId="0" xfId="15" applyFont="1">
      <alignment vertical="center"/>
    </xf>
    <xf numFmtId="0" fontId="47" fillId="6" borderId="0" xfId="15" applyFont="1" applyFill="1" applyAlignment="1">
      <alignment horizontal="center" vertical="center"/>
    </xf>
    <xf numFmtId="38" fontId="45" fillId="0" borderId="0" xfId="2" applyFont="1" applyFill="1" applyBorder="1" applyAlignment="1" applyProtection="1">
      <alignment vertical="center"/>
    </xf>
    <xf numFmtId="0" fontId="45" fillId="6" borderId="0" xfId="15" applyFont="1" applyFill="1">
      <alignment vertical="center"/>
    </xf>
    <xf numFmtId="0" fontId="48" fillId="0" borderId="0" xfId="15" applyFont="1" applyAlignment="1">
      <alignment horizontal="center" vertical="center" wrapText="1"/>
    </xf>
    <xf numFmtId="38" fontId="49" fillId="0" borderId="0" xfId="2" applyFont="1" applyFill="1" applyBorder="1" applyAlignment="1" applyProtection="1">
      <alignment horizontal="right" vertical="center" wrapText="1"/>
    </xf>
    <xf numFmtId="38" fontId="49" fillId="6" borderId="0" xfId="2" applyFont="1" applyFill="1" applyBorder="1" applyAlignment="1" applyProtection="1">
      <alignment vertical="center" wrapText="1"/>
    </xf>
    <xf numFmtId="38" fontId="47" fillId="6" borderId="0" xfId="2" applyFont="1" applyFill="1" applyAlignment="1" applyProtection="1">
      <alignment vertical="center"/>
    </xf>
    <xf numFmtId="0" fontId="45" fillId="6" borderId="0" xfId="15" applyFont="1" applyFill="1" applyAlignment="1">
      <alignment horizontal="left" vertical="center"/>
    </xf>
    <xf numFmtId="0" fontId="48" fillId="6" borderId="0" xfId="15" applyFont="1" applyFill="1">
      <alignment vertical="center"/>
    </xf>
    <xf numFmtId="38" fontId="45" fillId="6" borderId="0" xfId="2" applyFont="1" applyFill="1" applyAlignment="1" applyProtection="1">
      <alignment vertical="center" wrapText="1"/>
    </xf>
    <xf numFmtId="0" fontId="45" fillId="0" borderId="0" xfId="15" applyFont="1">
      <alignment vertical="center"/>
    </xf>
    <xf numFmtId="0" fontId="47" fillId="0" borderId="0" xfId="15" applyFont="1" applyAlignment="1">
      <alignment vertical="center" shrinkToFit="1"/>
    </xf>
    <xf numFmtId="0" fontId="45" fillId="4" borderId="20" xfId="15" applyFont="1" applyFill="1" applyBorder="1" applyAlignment="1">
      <alignment vertical="center" wrapText="1"/>
    </xf>
    <xf numFmtId="0" fontId="45" fillId="4" borderId="0" xfId="15" applyFont="1" applyFill="1" applyAlignment="1">
      <alignment vertical="center" wrapText="1"/>
    </xf>
    <xf numFmtId="0" fontId="45" fillId="4" borderId="54" xfId="15" applyFont="1" applyFill="1" applyBorder="1" applyAlignment="1">
      <alignment vertical="center" wrapText="1"/>
    </xf>
    <xf numFmtId="0" fontId="45" fillId="0" borderId="0" xfId="15" applyFont="1" applyAlignment="1">
      <alignment horizontal="center" vertical="center" shrinkToFit="1"/>
    </xf>
    <xf numFmtId="0" fontId="45" fillId="4" borderId="27" xfId="15" applyFont="1" applyFill="1" applyBorder="1" applyAlignment="1">
      <alignment vertical="center" wrapText="1"/>
    </xf>
    <xf numFmtId="0" fontId="45" fillId="4" borderId="86" xfId="15" applyFont="1" applyFill="1" applyBorder="1" applyAlignment="1">
      <alignment vertical="center" wrapText="1"/>
    </xf>
    <xf numFmtId="0" fontId="45" fillId="4" borderId="26" xfId="15" applyFont="1" applyFill="1" applyBorder="1" applyAlignment="1">
      <alignment vertical="center" wrapText="1"/>
    </xf>
    <xf numFmtId="38" fontId="45" fillId="8" borderId="82" xfId="1" applyFont="1" applyFill="1" applyBorder="1" applyAlignment="1" applyProtection="1">
      <alignment horizontal="right" vertical="center" shrinkToFit="1"/>
      <protection locked="0"/>
    </xf>
    <xf numFmtId="38" fontId="45" fillId="0" borderId="0" xfId="2" applyFont="1" applyFill="1" applyBorder="1" applyAlignment="1" applyProtection="1">
      <alignment vertical="center" wrapText="1"/>
    </xf>
    <xf numFmtId="38" fontId="45" fillId="6" borderId="0" xfId="15" applyNumberFormat="1" applyFont="1" applyFill="1">
      <alignment vertical="center"/>
    </xf>
    <xf numFmtId="38" fontId="45" fillId="0" borderId="21" xfId="2" applyFont="1" applyFill="1" applyBorder="1" applyAlignment="1" applyProtection="1">
      <alignment vertical="center" wrapText="1"/>
    </xf>
    <xf numFmtId="0" fontId="10" fillId="10" borderId="6" xfId="15" applyFont="1" applyFill="1" applyBorder="1" applyAlignment="1">
      <alignment horizontal="center" vertical="center"/>
    </xf>
    <xf numFmtId="0" fontId="10" fillId="14" borderId="6" xfId="15" applyFont="1" applyFill="1" applyBorder="1" applyAlignment="1">
      <alignment horizontal="center" vertical="center"/>
    </xf>
    <xf numFmtId="0" fontId="15" fillId="6" borderId="0" xfId="15" applyFont="1" applyFill="1">
      <alignment vertical="center"/>
    </xf>
    <xf numFmtId="0" fontId="52" fillId="6" borderId="0" xfId="15" applyFont="1" applyFill="1">
      <alignment vertical="center"/>
    </xf>
    <xf numFmtId="38" fontId="52" fillId="6" borderId="0" xfId="2" applyFont="1" applyFill="1" applyAlignment="1" applyProtection="1">
      <alignment horizontal="center" vertical="center"/>
    </xf>
    <xf numFmtId="0" fontId="10" fillId="12" borderId="6" xfId="15" applyFont="1" applyFill="1" applyBorder="1" applyAlignment="1">
      <alignment horizontal="center" vertical="center"/>
    </xf>
    <xf numFmtId="0" fontId="10" fillId="19" borderId="6" xfId="15" applyFont="1" applyFill="1" applyBorder="1" applyAlignment="1">
      <alignment horizontal="center" vertical="center"/>
    </xf>
    <xf numFmtId="0" fontId="10" fillId="13" borderId="6" xfId="15" applyFont="1" applyFill="1" applyBorder="1" applyAlignment="1">
      <alignment horizontal="center" vertical="center"/>
    </xf>
    <xf numFmtId="0" fontId="10" fillId="20" borderId="6" xfId="15" applyFont="1" applyFill="1" applyBorder="1" applyAlignment="1">
      <alignment horizontal="center" vertical="center"/>
    </xf>
    <xf numFmtId="0" fontId="10" fillId="16" borderId="6" xfId="15" applyFont="1" applyFill="1" applyBorder="1" applyAlignment="1">
      <alignment horizontal="center" vertical="center"/>
    </xf>
    <xf numFmtId="38" fontId="45" fillId="8" borderId="10" xfId="1" applyFont="1" applyFill="1" applyBorder="1" applyAlignment="1" applyProtection="1">
      <alignment horizontal="right" vertical="center" shrinkToFit="1"/>
      <protection locked="0"/>
    </xf>
    <xf numFmtId="38" fontId="45" fillId="8" borderId="3" xfId="1" applyFont="1" applyFill="1" applyBorder="1" applyAlignment="1" applyProtection="1">
      <alignment horizontal="right" vertical="center" shrinkToFit="1"/>
      <protection locked="0"/>
    </xf>
    <xf numFmtId="38" fontId="45" fillId="0" borderId="0" xfId="1" applyFont="1" applyFill="1" applyBorder="1" applyAlignment="1" applyProtection="1">
      <alignment vertical="center" shrinkToFit="1"/>
    </xf>
    <xf numFmtId="38" fontId="55" fillId="0" borderId="0" xfId="1" applyFont="1" applyFill="1" applyBorder="1" applyAlignment="1" applyProtection="1">
      <alignment vertical="center" shrinkToFit="1"/>
    </xf>
    <xf numFmtId="0" fontId="33" fillId="0" borderId="0" xfId="15" applyFont="1">
      <alignment vertical="center"/>
    </xf>
    <xf numFmtId="0" fontId="18" fillId="0" borderId="0" xfId="15" applyFont="1" applyAlignment="1"/>
    <xf numFmtId="0" fontId="10" fillId="0" borderId="0" xfId="15" applyFont="1" applyAlignment="1">
      <alignment horizontal="left"/>
    </xf>
    <xf numFmtId="38" fontId="11" fillId="0" borderId="0" xfId="1" applyFont="1" applyBorder="1" applyProtection="1">
      <alignment vertical="center"/>
    </xf>
    <xf numFmtId="38" fontId="10" fillId="0" borderId="0" xfId="1" applyFont="1" applyFill="1" applyAlignment="1" applyProtection="1">
      <alignment horizontal="right"/>
    </xf>
    <xf numFmtId="38" fontId="10" fillId="0" borderId="0" xfId="1" applyFont="1" applyFill="1" applyAlignment="1" applyProtection="1">
      <alignment horizontal="right" vertical="top"/>
    </xf>
    <xf numFmtId="0" fontId="57" fillId="0" borderId="0" xfId="15" applyFont="1">
      <alignment vertical="center"/>
    </xf>
    <xf numFmtId="0" fontId="20" fillId="5" borderId="4" xfId="15" applyFont="1" applyFill="1" applyBorder="1" applyAlignment="1">
      <alignment horizontal="center" vertical="center"/>
    </xf>
    <xf numFmtId="0" fontId="20" fillId="5" borderId="50" xfId="15" applyFont="1" applyFill="1" applyBorder="1" applyAlignment="1">
      <alignment horizontal="center" vertical="center" shrinkToFit="1"/>
    </xf>
    <xf numFmtId="0" fontId="20" fillId="5" borderId="50" xfId="15" applyFont="1" applyFill="1" applyBorder="1" applyAlignment="1">
      <alignment horizontal="center" vertical="center"/>
    </xf>
    <xf numFmtId="38" fontId="20" fillId="5" borderId="50" xfId="1" applyFont="1" applyFill="1" applyBorder="1" applyAlignment="1" applyProtection="1">
      <alignment horizontal="center" vertical="center"/>
    </xf>
    <xf numFmtId="38" fontId="20" fillId="5" borderId="51" xfId="1" applyFont="1" applyFill="1" applyBorder="1" applyAlignment="1" applyProtection="1">
      <alignment horizontal="center" vertical="center"/>
    </xf>
    <xf numFmtId="0" fontId="30" fillId="3" borderId="45" xfId="15" applyFont="1" applyFill="1" applyBorder="1" applyAlignment="1">
      <alignment horizontal="center" vertical="center"/>
    </xf>
    <xf numFmtId="0" fontId="30" fillId="3" borderId="15" xfId="15" applyFont="1" applyFill="1" applyBorder="1" applyAlignment="1">
      <alignment horizontal="center" vertical="center"/>
    </xf>
    <xf numFmtId="0" fontId="58" fillId="0" borderId="0" xfId="15" applyFont="1">
      <alignment vertical="center"/>
    </xf>
    <xf numFmtId="0" fontId="57" fillId="0" borderId="0" xfId="0" applyFont="1">
      <alignment vertical="center"/>
    </xf>
    <xf numFmtId="0" fontId="53" fillId="0" borderId="0" xfId="15" applyFont="1" applyAlignment="1">
      <alignment horizontal="center" vertical="center" wrapText="1"/>
    </xf>
    <xf numFmtId="0" fontId="10" fillId="0" borderId="0" xfId="0" applyFont="1" applyAlignment="1">
      <alignment horizontal="right" vertical="center"/>
    </xf>
    <xf numFmtId="38" fontId="10" fillId="0" borderId="13" xfId="1" applyFont="1" applyFill="1" applyBorder="1" applyAlignment="1" applyProtection="1">
      <alignment horizontal="right" vertical="center"/>
    </xf>
    <xf numFmtId="38" fontId="19" fillId="3" borderId="10" xfId="2" applyFont="1" applyFill="1" applyBorder="1" applyAlignment="1" applyProtection="1">
      <alignment vertical="center" shrinkToFit="1"/>
    </xf>
    <xf numFmtId="38" fontId="19" fillId="3" borderId="49" xfId="2" applyFont="1" applyFill="1" applyBorder="1" applyAlignment="1" applyProtection="1">
      <alignment vertical="center"/>
    </xf>
    <xf numFmtId="0" fontId="57" fillId="0" borderId="2" xfId="0" applyFont="1" applyBorder="1">
      <alignment vertical="center"/>
    </xf>
    <xf numFmtId="38" fontId="10" fillId="0" borderId="2" xfId="1" applyFont="1" applyFill="1" applyBorder="1" applyAlignment="1" applyProtection="1">
      <alignment horizontal="right" vertical="center"/>
    </xf>
    <xf numFmtId="38" fontId="19" fillId="3" borderId="3" xfId="2" applyFont="1" applyFill="1" applyBorder="1" applyAlignment="1" applyProtection="1">
      <alignment vertical="center" shrinkToFit="1"/>
    </xf>
    <xf numFmtId="38" fontId="19" fillId="3" borderId="1" xfId="2" applyFont="1" applyFill="1" applyBorder="1" applyAlignment="1" applyProtection="1">
      <alignment vertical="center"/>
    </xf>
    <xf numFmtId="0" fontId="59" fillId="0" borderId="0" xfId="15" applyFont="1" applyAlignment="1">
      <alignment horizontal="center" vertical="center" wrapText="1"/>
    </xf>
    <xf numFmtId="0" fontId="19" fillId="3" borderId="3" xfId="15" applyFont="1" applyFill="1" applyBorder="1" applyAlignment="1">
      <alignment vertical="center" shrinkToFit="1"/>
    </xf>
    <xf numFmtId="0" fontId="10" fillId="0" borderId="0" xfId="15" applyFont="1" applyAlignment="1">
      <alignment horizontal="left" vertical="center"/>
    </xf>
    <xf numFmtId="38" fontId="10" fillId="0" borderId="11" xfId="15" applyNumberFormat="1" applyFont="1" applyBorder="1" applyAlignment="1">
      <alignment horizontal="right" vertical="center" shrinkToFit="1"/>
    </xf>
    <xf numFmtId="38" fontId="10" fillId="0" borderId="0" xfId="15" applyNumberFormat="1" applyFont="1" applyAlignment="1">
      <alignment horizontal="center" vertical="center" shrinkToFit="1"/>
    </xf>
    <xf numFmtId="38" fontId="10" fillId="2" borderId="45" xfId="15" applyNumberFormat="1" applyFont="1" applyFill="1" applyBorder="1" applyAlignment="1">
      <alignment horizontal="center" vertical="center" shrinkToFit="1"/>
    </xf>
    <xf numFmtId="38" fontId="10" fillId="2" borderId="43" xfId="15" applyNumberFormat="1" applyFont="1" applyFill="1" applyBorder="1">
      <alignment vertical="center"/>
    </xf>
    <xf numFmtId="0" fontId="11" fillId="0" borderId="0" xfId="15" applyFont="1">
      <alignment vertical="center"/>
    </xf>
    <xf numFmtId="38" fontId="10" fillId="2" borderId="46" xfId="15" applyNumberFormat="1" applyFont="1" applyFill="1" applyBorder="1" applyAlignment="1">
      <alignment horizontal="center" vertical="center" shrinkToFit="1"/>
    </xf>
    <xf numFmtId="38" fontId="10" fillId="2" borderId="15" xfId="15" applyNumberFormat="1" applyFont="1" applyFill="1" applyBorder="1">
      <alignment vertical="center"/>
    </xf>
    <xf numFmtId="0" fontId="11" fillId="0" borderId="0" xfId="15" applyFont="1" applyAlignment="1">
      <alignment horizontal="center" vertical="center"/>
    </xf>
    <xf numFmtId="38" fontId="11" fillId="0" borderId="0" xfId="1" applyFont="1" applyProtection="1">
      <alignment vertical="center"/>
    </xf>
    <xf numFmtId="38" fontId="14" fillId="0" borderId="0" xfId="1" applyFont="1" applyProtection="1">
      <alignment vertical="center"/>
    </xf>
    <xf numFmtId="38" fontId="10" fillId="0" borderId="0" xfId="1" applyFont="1" applyProtection="1">
      <alignment vertical="center"/>
    </xf>
    <xf numFmtId="38" fontId="45" fillId="0" borderId="53" xfId="2" applyFont="1" applyFill="1" applyBorder="1" applyAlignment="1" applyProtection="1">
      <alignment horizontal="right" vertical="center" wrapText="1"/>
    </xf>
    <xf numFmtId="38" fontId="45" fillId="0" borderId="92" xfId="2" applyFont="1" applyFill="1" applyBorder="1" applyAlignment="1" applyProtection="1">
      <alignment horizontal="right" vertical="center" wrapText="1"/>
    </xf>
    <xf numFmtId="0" fontId="60" fillId="0" borderId="0" xfId="15" applyFont="1">
      <alignment vertical="center"/>
    </xf>
    <xf numFmtId="38" fontId="10" fillId="2" borderId="93" xfId="1" applyFont="1" applyFill="1" applyBorder="1" applyAlignment="1" applyProtection="1">
      <alignment horizontal="right" vertical="center"/>
    </xf>
    <xf numFmtId="0" fontId="61" fillId="6" borderId="0" xfId="15" applyFont="1" applyFill="1">
      <alignment vertical="center"/>
    </xf>
    <xf numFmtId="0" fontId="62" fillId="6" borderId="0" xfId="15" applyFont="1" applyFill="1">
      <alignment vertical="center"/>
    </xf>
    <xf numFmtId="0" fontId="10" fillId="0" borderId="11" xfId="15" applyFont="1" applyBorder="1" applyAlignment="1">
      <alignment horizontal="center" vertical="center"/>
    </xf>
    <xf numFmtId="0" fontId="63" fillId="6" borderId="0" xfId="15" applyFont="1" applyFill="1">
      <alignment vertical="center"/>
    </xf>
    <xf numFmtId="38" fontId="58" fillId="4" borderId="49" xfId="1" applyFont="1" applyFill="1" applyBorder="1" applyProtection="1">
      <alignment vertical="center"/>
    </xf>
    <xf numFmtId="38" fontId="58" fillId="4" borderId="1" xfId="1" applyFont="1" applyFill="1" applyBorder="1" applyProtection="1">
      <alignment vertical="center"/>
    </xf>
    <xf numFmtId="38" fontId="58" fillId="4" borderId="73" xfId="15" applyNumberFormat="1" applyFont="1" applyFill="1" applyBorder="1">
      <alignment vertical="center"/>
    </xf>
    <xf numFmtId="38" fontId="64" fillId="2" borderId="4" xfId="15" applyNumberFormat="1" applyFont="1" applyFill="1" applyBorder="1" applyAlignment="1">
      <alignment horizontal="right" vertical="center" shrinkToFit="1"/>
    </xf>
    <xf numFmtId="38" fontId="64" fillId="2" borderId="15" xfId="1" applyFont="1" applyFill="1" applyBorder="1" applyAlignment="1" applyProtection="1">
      <alignment horizontal="right" vertical="center"/>
    </xf>
    <xf numFmtId="0" fontId="58" fillId="4" borderId="47" xfId="15" applyFont="1" applyFill="1" applyBorder="1" applyAlignment="1">
      <alignment horizontal="center" vertical="center"/>
    </xf>
    <xf numFmtId="0" fontId="58" fillId="0" borderId="43" xfId="15" applyFont="1" applyBorder="1" applyAlignment="1">
      <alignment horizontal="center" vertical="center"/>
    </xf>
    <xf numFmtId="38" fontId="65" fillId="14" borderId="16" xfId="2" applyFont="1" applyFill="1" applyBorder="1" applyProtection="1">
      <alignment vertical="center"/>
    </xf>
    <xf numFmtId="38" fontId="5" fillId="0" borderId="49" xfId="1" applyFont="1" applyFill="1" applyBorder="1" applyProtection="1">
      <alignment vertical="center"/>
    </xf>
    <xf numFmtId="38" fontId="5" fillId="4" borderId="49" xfId="1" applyFont="1" applyFill="1" applyBorder="1" applyProtection="1">
      <alignment vertical="center"/>
    </xf>
    <xf numFmtId="38" fontId="5" fillId="0" borderId="1" xfId="1" applyFont="1" applyFill="1" applyBorder="1" applyProtection="1">
      <alignment vertical="center"/>
    </xf>
    <xf numFmtId="38" fontId="66" fillId="14" borderId="73" xfId="15" applyNumberFormat="1" applyFont="1" applyFill="1" applyBorder="1">
      <alignment vertical="center"/>
    </xf>
    <xf numFmtId="0" fontId="5" fillId="0" borderId="48" xfId="15" applyBorder="1" applyAlignment="1">
      <alignment horizontal="center" vertical="center"/>
    </xf>
    <xf numFmtId="38" fontId="66" fillId="14" borderId="17" xfId="2" applyFont="1" applyFill="1" applyBorder="1" applyProtection="1">
      <alignment vertical="center"/>
    </xf>
    <xf numFmtId="38" fontId="47" fillId="0" borderId="0" xfId="15" applyNumberFormat="1" applyFont="1" applyAlignment="1">
      <alignment horizontal="center" vertical="center"/>
    </xf>
    <xf numFmtId="0" fontId="47" fillId="0" borderId="0" xfId="15" applyFont="1" applyAlignment="1">
      <alignment horizontal="center" vertical="center"/>
    </xf>
    <xf numFmtId="0" fontId="47" fillId="6" borderId="0" xfId="15" applyFont="1" applyFill="1" applyAlignment="1">
      <alignment horizontal="right" vertical="center"/>
    </xf>
    <xf numFmtId="0" fontId="45" fillId="14" borderId="0" xfId="15" applyFont="1" applyFill="1" applyAlignment="1">
      <alignment horizontal="right" vertical="center" shrinkToFit="1"/>
    </xf>
    <xf numFmtId="38" fontId="14" fillId="22" borderId="7" xfId="1" applyFont="1" applyFill="1" applyBorder="1" applyProtection="1">
      <alignment vertical="center"/>
    </xf>
    <xf numFmtId="38" fontId="14" fillId="22" borderId="49" xfId="1" applyFont="1" applyFill="1" applyBorder="1" applyProtection="1">
      <alignment vertical="center"/>
    </xf>
    <xf numFmtId="38" fontId="14" fillId="22" borderId="66" xfId="1" applyFont="1" applyFill="1" applyBorder="1" applyProtection="1">
      <alignment vertical="center"/>
    </xf>
    <xf numFmtId="0" fontId="47" fillId="6" borderId="0" xfId="15" applyFont="1" applyFill="1" applyAlignment="1">
      <alignment vertical="center" shrinkToFit="1"/>
    </xf>
    <xf numFmtId="38" fontId="50" fillId="0" borderId="0" xfId="1" applyFont="1" applyFill="1" applyBorder="1" applyAlignment="1" applyProtection="1">
      <alignment vertical="center"/>
    </xf>
    <xf numFmtId="0" fontId="17" fillId="0" borderId="0" xfId="15" applyFont="1" applyAlignment="1">
      <alignment horizontal="center" vertical="center"/>
    </xf>
    <xf numFmtId="0" fontId="48" fillId="6" borderId="0" xfId="15" applyFont="1" applyFill="1" applyAlignment="1">
      <alignment horizontal="center" vertical="center"/>
    </xf>
    <xf numFmtId="38" fontId="48" fillId="6" borderId="0" xfId="2" applyFont="1" applyFill="1" applyAlignment="1" applyProtection="1">
      <alignment horizontal="center" vertical="center"/>
    </xf>
    <xf numFmtId="56" fontId="47" fillId="0" borderId="62" xfId="15" applyNumberFormat="1" applyFont="1" applyBorder="1" applyAlignment="1">
      <alignment vertical="center" shrinkToFit="1"/>
    </xf>
    <xf numFmtId="0" fontId="45" fillId="6" borderId="0" xfId="15" applyFont="1" applyFill="1" applyAlignment="1">
      <alignment vertical="center" wrapText="1"/>
    </xf>
    <xf numFmtId="38" fontId="45" fillId="6" borderId="0" xfId="2" applyFont="1" applyFill="1" applyBorder="1" applyAlignment="1" applyProtection="1">
      <alignment vertical="center" wrapText="1"/>
    </xf>
    <xf numFmtId="38" fontId="46" fillId="6" borderId="0" xfId="2" applyFont="1" applyFill="1" applyAlignment="1" applyProtection="1">
      <alignment vertical="center"/>
    </xf>
    <xf numFmtId="38" fontId="45" fillId="8" borderId="13" xfId="1" applyFont="1" applyFill="1" applyBorder="1" applyAlignment="1" applyProtection="1">
      <alignment horizontal="right" vertical="center" shrinkToFit="1"/>
      <protection locked="0"/>
    </xf>
    <xf numFmtId="38" fontId="45" fillId="8" borderId="22" xfId="1" applyFont="1" applyFill="1" applyBorder="1" applyAlignment="1" applyProtection="1">
      <alignment horizontal="right" vertical="center" shrinkToFit="1"/>
      <protection locked="0"/>
    </xf>
    <xf numFmtId="38" fontId="45" fillId="8" borderId="103" xfId="1" applyFont="1" applyFill="1" applyBorder="1" applyAlignment="1" applyProtection="1">
      <alignment horizontal="right" vertical="center" shrinkToFit="1"/>
      <protection locked="0"/>
    </xf>
    <xf numFmtId="38" fontId="45" fillId="8" borderId="102" xfId="1" applyFont="1" applyFill="1" applyBorder="1" applyAlignment="1" applyProtection="1">
      <alignment horizontal="right" vertical="center" shrinkToFit="1"/>
      <protection locked="0"/>
    </xf>
    <xf numFmtId="38" fontId="45" fillId="8" borderId="49" xfId="1" applyFont="1" applyFill="1" applyBorder="1" applyAlignment="1" applyProtection="1">
      <alignment horizontal="right" vertical="center" shrinkToFit="1"/>
      <protection locked="0"/>
    </xf>
    <xf numFmtId="38" fontId="45" fillId="8" borderId="2" xfId="1" applyFont="1" applyFill="1" applyBorder="1" applyAlignment="1" applyProtection="1">
      <alignment horizontal="right" vertical="center" shrinkToFit="1"/>
      <protection locked="0"/>
    </xf>
    <xf numFmtId="38" fontId="45" fillId="8" borderId="6" xfId="1" applyFont="1" applyFill="1" applyBorder="1" applyAlignment="1" applyProtection="1">
      <alignment horizontal="right" vertical="center" shrinkToFit="1"/>
      <protection locked="0"/>
    </xf>
    <xf numFmtId="38" fontId="45" fillId="8" borderId="1" xfId="1" applyFont="1" applyFill="1" applyBorder="1" applyAlignment="1" applyProtection="1">
      <alignment horizontal="right" vertical="center" shrinkToFit="1"/>
      <protection locked="0"/>
    </xf>
    <xf numFmtId="38" fontId="45" fillId="8" borderId="72" xfId="1" applyFont="1" applyFill="1" applyBorder="1" applyAlignment="1" applyProtection="1">
      <alignment horizontal="right" vertical="center" shrinkToFit="1"/>
      <protection locked="0"/>
    </xf>
    <xf numFmtId="38" fontId="45" fillId="8" borderId="73" xfId="1" applyFont="1" applyFill="1" applyBorder="1" applyAlignment="1" applyProtection="1">
      <alignment horizontal="right" vertical="center" shrinkToFit="1"/>
      <protection locked="0"/>
    </xf>
    <xf numFmtId="0" fontId="47" fillId="0" borderId="0" xfId="0" applyFont="1">
      <alignment vertical="center"/>
    </xf>
    <xf numFmtId="38" fontId="47" fillId="0" borderId="0" xfId="15" applyNumberFormat="1" applyFont="1">
      <alignment vertical="center"/>
    </xf>
    <xf numFmtId="38" fontId="45" fillId="0" borderId="13" xfId="1" applyFont="1" applyBorder="1" applyAlignment="1">
      <alignment horizontal="right" vertical="center" shrinkToFit="1"/>
    </xf>
    <xf numFmtId="38" fontId="45" fillId="0" borderId="2" xfId="1" applyFont="1" applyBorder="1" applyAlignment="1">
      <alignment horizontal="right" vertical="center" shrinkToFit="1"/>
    </xf>
    <xf numFmtId="0" fontId="45" fillId="6" borderId="0" xfId="15" applyFont="1" applyFill="1" applyAlignment="1">
      <alignment horizontal="center" vertical="center"/>
    </xf>
    <xf numFmtId="38" fontId="45" fillId="0" borderId="0" xfId="1" applyFont="1" applyBorder="1" applyAlignment="1">
      <alignment horizontal="center" vertical="center"/>
    </xf>
    <xf numFmtId="38" fontId="45" fillId="0" borderId="0" xfId="1" applyFont="1" applyAlignment="1">
      <alignment horizontal="center" vertical="center"/>
    </xf>
    <xf numFmtId="0" fontId="49" fillId="6" borderId="0" xfId="15" applyFont="1" applyFill="1">
      <alignment vertical="center"/>
    </xf>
    <xf numFmtId="0" fontId="49" fillId="6" borderId="0" xfId="15" applyFont="1" applyFill="1" applyAlignment="1">
      <alignment vertical="center" shrinkToFit="1"/>
    </xf>
    <xf numFmtId="38" fontId="45" fillId="14" borderId="0" xfId="1" applyFont="1" applyFill="1" applyAlignment="1">
      <alignment horizontal="right" vertical="center" shrinkToFit="1"/>
    </xf>
    <xf numFmtId="38" fontId="45" fillId="8" borderId="67" xfId="1" applyFont="1" applyFill="1" applyBorder="1" applyAlignment="1" applyProtection="1">
      <alignment horizontal="right" vertical="center" shrinkToFit="1"/>
      <protection locked="0"/>
    </xf>
    <xf numFmtId="38" fontId="45" fillId="8" borderId="107" xfId="1" applyFont="1" applyFill="1" applyBorder="1" applyAlignment="1" applyProtection="1">
      <alignment horizontal="right" vertical="center" shrinkToFit="1"/>
      <protection locked="0"/>
    </xf>
    <xf numFmtId="38" fontId="45" fillId="8" borderId="104" xfId="1" applyFont="1" applyFill="1" applyBorder="1" applyAlignment="1" applyProtection="1">
      <alignment horizontal="right" vertical="center" shrinkToFit="1"/>
      <protection locked="0"/>
    </xf>
    <xf numFmtId="38" fontId="45" fillId="8" borderId="108" xfId="1" applyFont="1" applyFill="1" applyBorder="1" applyAlignment="1" applyProtection="1">
      <alignment horizontal="right" vertical="center" shrinkToFit="1"/>
      <protection locked="0"/>
    </xf>
    <xf numFmtId="38" fontId="45" fillId="14" borderId="0" xfId="1" applyFont="1" applyFill="1" applyBorder="1" applyAlignment="1" applyProtection="1">
      <alignment horizontal="right" vertical="center" shrinkToFit="1"/>
    </xf>
    <xf numFmtId="38" fontId="55" fillId="14" borderId="0" xfId="1" applyFont="1" applyFill="1" applyBorder="1" applyAlignment="1" applyProtection="1">
      <alignment horizontal="right" vertical="center" shrinkToFit="1"/>
    </xf>
    <xf numFmtId="38" fontId="45" fillId="8" borderId="99" xfId="1" applyFont="1" applyFill="1" applyBorder="1" applyAlignment="1" applyProtection="1">
      <alignment horizontal="right" vertical="center" shrinkToFit="1"/>
      <protection locked="0"/>
    </xf>
    <xf numFmtId="38" fontId="45" fillId="8" borderId="66" xfId="1" applyFont="1" applyFill="1" applyBorder="1" applyAlignment="1" applyProtection="1">
      <alignment horizontal="right" vertical="center" shrinkToFit="1"/>
      <protection locked="0"/>
    </xf>
    <xf numFmtId="38" fontId="56" fillId="6" borderId="48" xfId="1" applyFont="1" applyFill="1" applyBorder="1" applyAlignment="1" applyProtection="1">
      <alignment horizontal="right" vertical="center" shrinkToFit="1"/>
    </xf>
    <xf numFmtId="38" fontId="45" fillId="8" borderId="48" xfId="1" applyFont="1" applyFill="1" applyBorder="1" applyAlignment="1" applyProtection="1">
      <alignment horizontal="right" vertical="center" shrinkToFit="1"/>
      <protection locked="0"/>
    </xf>
    <xf numFmtId="38" fontId="56" fillId="6" borderId="61" xfId="1" applyFont="1" applyFill="1" applyBorder="1" applyAlignment="1" applyProtection="1">
      <alignment horizontal="right" vertical="center" shrinkToFit="1"/>
    </xf>
    <xf numFmtId="38" fontId="56" fillId="6" borderId="87" xfId="1" applyFont="1" applyFill="1" applyBorder="1" applyAlignment="1" applyProtection="1">
      <alignment horizontal="right" vertical="center" shrinkToFit="1"/>
    </xf>
    <xf numFmtId="38" fontId="56" fillId="0" borderId="48" xfId="1" applyFont="1" applyFill="1" applyBorder="1" applyAlignment="1" applyProtection="1">
      <alignment horizontal="right" vertical="center" shrinkToFit="1"/>
    </xf>
    <xf numFmtId="38" fontId="45" fillId="8" borderId="95" xfId="1" applyFont="1" applyFill="1" applyBorder="1" applyAlignment="1" applyProtection="1">
      <alignment horizontal="right" vertical="center" shrinkToFit="1"/>
      <protection locked="0"/>
    </xf>
    <xf numFmtId="38" fontId="56" fillId="0" borderId="61" xfId="1" applyFont="1" applyFill="1" applyBorder="1" applyAlignment="1" applyProtection="1">
      <alignment horizontal="right" vertical="center" shrinkToFit="1"/>
    </xf>
    <xf numFmtId="38" fontId="45" fillId="8" borderId="58" xfId="1" applyFont="1" applyFill="1" applyBorder="1" applyAlignment="1" applyProtection="1">
      <alignment horizontal="right" vertical="center" shrinkToFit="1"/>
      <protection locked="0"/>
    </xf>
    <xf numFmtId="38" fontId="56" fillId="0" borderId="87" xfId="1" applyFont="1" applyFill="1" applyBorder="1" applyAlignment="1" applyProtection="1">
      <alignment horizontal="right" vertical="center" shrinkToFit="1"/>
    </xf>
    <xf numFmtId="38" fontId="45" fillId="8" borderId="59" xfId="1" applyFont="1" applyFill="1" applyBorder="1" applyAlignment="1" applyProtection="1">
      <alignment horizontal="right" vertical="center" shrinkToFit="1"/>
      <protection locked="0"/>
    </xf>
    <xf numFmtId="38" fontId="45" fillId="8" borderId="100" xfId="1" applyFont="1" applyFill="1" applyBorder="1" applyAlignment="1" applyProtection="1">
      <alignment horizontal="right" vertical="center" shrinkToFit="1"/>
      <protection locked="0"/>
    </xf>
    <xf numFmtId="38" fontId="56" fillId="6" borderId="94" xfId="1" applyFont="1" applyFill="1" applyBorder="1" applyAlignment="1" applyProtection="1">
      <alignment horizontal="right" vertical="center" shrinkToFit="1"/>
    </xf>
    <xf numFmtId="38" fontId="56" fillId="6" borderId="57" xfId="1" applyFont="1" applyFill="1" applyBorder="1" applyAlignment="1" applyProtection="1">
      <alignment horizontal="right" vertical="center" shrinkToFit="1"/>
    </xf>
    <xf numFmtId="38" fontId="56" fillId="6" borderId="17" xfId="1" applyFont="1" applyFill="1" applyBorder="1" applyAlignment="1" applyProtection="1">
      <alignment horizontal="right" vertical="center" shrinkToFit="1"/>
    </xf>
    <xf numFmtId="0" fontId="47" fillId="9" borderId="75" xfId="15" applyFont="1" applyFill="1" applyBorder="1">
      <alignment vertical="center"/>
    </xf>
    <xf numFmtId="0" fontId="47" fillId="9" borderId="76" xfId="15" applyFont="1" applyFill="1" applyBorder="1">
      <alignment vertical="center"/>
    </xf>
    <xf numFmtId="0" fontId="51" fillId="9" borderId="75" xfId="15" applyFont="1" applyFill="1" applyBorder="1">
      <alignment vertical="center"/>
    </xf>
    <xf numFmtId="0" fontId="68" fillId="6" borderId="0" xfId="15" applyFont="1" applyFill="1">
      <alignment vertical="center"/>
    </xf>
    <xf numFmtId="49" fontId="67" fillId="6" borderId="0" xfId="15" applyNumberFormat="1" applyFont="1" applyFill="1">
      <alignment vertical="center"/>
    </xf>
    <xf numFmtId="0" fontId="62" fillId="0" borderId="0" xfId="15" applyFont="1">
      <alignment vertical="center"/>
    </xf>
    <xf numFmtId="0" fontId="54" fillId="0" borderId="0" xfId="0" applyFont="1" applyAlignment="1">
      <alignment vertical="center" shrinkToFit="1"/>
    </xf>
    <xf numFmtId="38" fontId="45" fillId="0" borderId="0" xfId="2" applyFont="1" applyFill="1" applyBorder="1" applyAlignment="1" applyProtection="1">
      <alignment horizontal="right" vertical="center" wrapText="1"/>
    </xf>
    <xf numFmtId="38" fontId="45" fillId="0" borderId="26" xfId="2" applyFont="1" applyFill="1" applyBorder="1" applyAlignment="1" applyProtection="1">
      <alignment horizontal="right" vertical="center" wrapText="1"/>
    </xf>
    <xf numFmtId="38" fontId="45" fillId="6" borderId="0" xfId="2" applyFont="1" applyFill="1" applyBorder="1" applyAlignment="1" applyProtection="1">
      <alignment vertical="center"/>
    </xf>
    <xf numFmtId="38" fontId="45" fillId="0" borderId="18" xfId="2" applyFont="1" applyFill="1" applyBorder="1" applyAlignment="1" applyProtection="1">
      <alignment vertical="center" wrapText="1"/>
    </xf>
    <xf numFmtId="38" fontId="71" fillId="0" borderId="0" xfId="2" applyFont="1" applyFill="1" applyAlignment="1" applyProtection="1">
      <alignment horizontal="center" vertical="center"/>
      <protection locked="0"/>
    </xf>
    <xf numFmtId="38" fontId="71" fillId="0" borderId="0" xfId="2" applyFont="1" applyFill="1" applyAlignment="1" applyProtection="1">
      <alignment vertical="center"/>
      <protection locked="0"/>
    </xf>
    <xf numFmtId="0" fontId="68" fillId="6" borderId="0" xfId="15" applyFont="1" applyFill="1" applyAlignment="1">
      <alignment horizontal="center" vertical="center"/>
    </xf>
    <xf numFmtId="0" fontId="76" fillId="6" borderId="0" xfId="15" applyFont="1" applyFill="1">
      <alignment vertical="center"/>
    </xf>
    <xf numFmtId="0" fontId="72" fillId="6" borderId="0" xfId="15" applyFont="1" applyFill="1">
      <alignment vertical="center"/>
    </xf>
    <xf numFmtId="0" fontId="75" fillId="6" borderId="0" xfId="15" applyFont="1" applyFill="1">
      <alignment vertical="center"/>
    </xf>
    <xf numFmtId="0" fontId="73" fillId="6" borderId="0" xfId="15" applyFont="1" applyFill="1">
      <alignment vertical="center"/>
    </xf>
    <xf numFmtId="38" fontId="71" fillId="0" borderId="0" xfId="2" applyFont="1" applyFill="1" applyAlignment="1" applyProtection="1">
      <alignment horizontal="center" vertical="center"/>
    </xf>
    <xf numFmtId="38" fontId="75" fillId="0" borderId="0" xfId="2" applyFont="1" applyFill="1" applyAlignment="1" applyProtection="1">
      <alignment vertical="center"/>
    </xf>
    <xf numFmtId="0" fontId="73" fillId="6" borderId="0" xfId="15" applyFont="1" applyFill="1" applyAlignment="1">
      <alignment horizontal="left" vertical="center"/>
    </xf>
    <xf numFmtId="56" fontId="47" fillId="0" borderId="62" xfId="15" applyNumberFormat="1" applyFont="1" applyBorder="1" applyAlignment="1">
      <alignment horizontal="center" vertical="center" shrinkToFit="1"/>
    </xf>
    <xf numFmtId="56" fontId="47" fillId="0" borderId="78" xfId="15" applyNumberFormat="1" applyFont="1" applyBorder="1" applyAlignment="1">
      <alignment vertical="center" shrinkToFit="1"/>
    </xf>
    <xf numFmtId="49" fontId="70" fillId="6" borderId="0" xfId="15" applyNumberFormat="1" applyFont="1" applyFill="1">
      <alignment vertical="center"/>
    </xf>
    <xf numFmtId="49" fontId="70" fillId="0" borderId="0" xfId="15" applyNumberFormat="1" applyFont="1">
      <alignment vertical="center"/>
    </xf>
    <xf numFmtId="49" fontId="77" fillId="6" borderId="0" xfId="15" applyNumberFormat="1" applyFont="1" applyFill="1">
      <alignment vertical="center"/>
    </xf>
    <xf numFmtId="0" fontId="79" fillId="6" borderId="0" xfId="15" applyFont="1" applyFill="1" applyAlignment="1">
      <alignment horizontal="left" vertical="center" indent="15"/>
    </xf>
    <xf numFmtId="0" fontId="46" fillId="6" borderId="0" xfId="0" applyFont="1" applyFill="1">
      <alignment vertical="center"/>
    </xf>
    <xf numFmtId="0" fontId="69" fillId="6" borderId="0" xfId="0" applyFont="1" applyFill="1">
      <alignment vertical="center"/>
    </xf>
    <xf numFmtId="38" fontId="47" fillId="6" borderId="0" xfId="2" applyFont="1" applyFill="1" applyBorder="1" applyAlignment="1" applyProtection="1">
      <alignment vertical="center"/>
    </xf>
    <xf numFmtId="0" fontId="47" fillId="6" borderId="0" xfId="0" applyFont="1" applyFill="1" applyAlignment="1">
      <alignment horizontal="left" vertical="center" wrapText="1"/>
    </xf>
    <xf numFmtId="0" fontId="47" fillId="6" borderId="0" xfId="0" applyFont="1" applyFill="1">
      <alignment vertical="center"/>
    </xf>
    <xf numFmtId="0" fontId="45" fillId="6" borderId="0" xfId="15" applyFont="1" applyFill="1" applyAlignment="1">
      <alignment vertical="top" wrapText="1"/>
    </xf>
    <xf numFmtId="0" fontId="45" fillId="6" borderId="0" xfId="15" applyFont="1" applyFill="1" applyAlignment="1">
      <alignment horizontal="center" vertical="center" wrapText="1"/>
    </xf>
    <xf numFmtId="38" fontId="45" fillId="6" borderId="0" xfId="2" applyFont="1" applyFill="1" applyBorder="1" applyAlignment="1" applyProtection="1">
      <alignment horizontal="right" vertical="center" wrapText="1"/>
    </xf>
    <xf numFmtId="38" fontId="47" fillId="6" borderId="0" xfId="1" applyFont="1" applyFill="1" applyProtection="1">
      <alignment vertical="center"/>
    </xf>
    <xf numFmtId="38" fontId="48" fillId="6" borderId="0" xfId="1" applyFont="1" applyFill="1" applyAlignment="1" applyProtection="1">
      <alignment vertical="center"/>
    </xf>
    <xf numFmtId="38" fontId="47" fillId="6" borderId="0" xfId="1" applyFont="1" applyFill="1" applyAlignment="1" applyProtection="1">
      <alignment vertical="center"/>
    </xf>
    <xf numFmtId="0" fontId="55" fillId="6" borderId="0" xfId="15" applyFont="1" applyFill="1" applyAlignment="1">
      <alignment vertical="center" wrapText="1"/>
    </xf>
    <xf numFmtId="38" fontId="47" fillId="6" borderId="0" xfId="1" applyFont="1" applyFill="1" applyBorder="1" applyAlignment="1" applyProtection="1">
      <alignment horizontal="center" vertical="center"/>
    </xf>
    <xf numFmtId="38" fontId="45" fillId="6" borderId="0" xfId="1" applyFont="1" applyFill="1" applyBorder="1" applyProtection="1">
      <alignment vertical="center"/>
    </xf>
    <xf numFmtId="38" fontId="45" fillId="6" borderId="21" xfId="1" applyFont="1" applyFill="1" applyBorder="1" applyAlignment="1" applyProtection="1">
      <alignment vertical="center" wrapText="1"/>
    </xf>
    <xf numFmtId="38" fontId="48" fillId="6" borderId="21" xfId="0" applyNumberFormat="1" applyFont="1" applyFill="1" applyBorder="1">
      <alignment vertical="center"/>
    </xf>
    <xf numFmtId="0" fontId="47" fillId="6" borderId="21" xfId="15" applyFont="1" applyFill="1" applyBorder="1" applyAlignment="1">
      <alignment vertical="center" shrinkToFit="1"/>
    </xf>
    <xf numFmtId="0" fontId="45" fillId="0" borderId="12" xfId="15" applyFont="1" applyBorder="1" applyAlignment="1">
      <alignment vertical="center" shrinkToFit="1"/>
    </xf>
    <xf numFmtId="0" fontId="45" fillId="0" borderId="11" xfId="15" applyFont="1" applyBorder="1" applyAlignment="1">
      <alignment vertical="center" shrinkToFit="1"/>
    </xf>
    <xf numFmtId="0" fontId="45" fillId="0" borderId="98" xfId="15" applyFont="1" applyBorder="1" applyAlignment="1">
      <alignment vertical="center" shrinkToFit="1"/>
    </xf>
    <xf numFmtId="38" fontId="45" fillId="0" borderId="58" xfId="2" applyFont="1" applyFill="1" applyBorder="1" applyAlignment="1" applyProtection="1">
      <alignment vertical="center" shrinkToFit="1"/>
    </xf>
    <xf numFmtId="0" fontId="47" fillId="0" borderId="45" xfId="15" applyFont="1" applyBorder="1" applyAlignment="1">
      <alignment horizontal="center" vertical="center" shrinkToFit="1"/>
    </xf>
    <xf numFmtId="0" fontId="47" fillId="0" borderId="45" xfId="15" applyFont="1" applyBorder="1" applyAlignment="1">
      <alignment vertical="center" shrinkToFit="1"/>
    </xf>
    <xf numFmtId="0" fontId="47" fillId="0" borderId="45" xfId="0" applyFont="1" applyBorder="1" applyAlignment="1">
      <alignment horizontal="center" vertical="center" shrinkToFit="1"/>
    </xf>
    <xf numFmtId="0" fontId="47" fillId="0" borderId="47" xfId="0" applyFont="1" applyBorder="1" applyAlignment="1">
      <alignment vertical="center" shrinkToFit="1"/>
    </xf>
    <xf numFmtId="0" fontId="45" fillId="0" borderId="6" xfId="15" applyFont="1" applyBorder="1" applyAlignment="1">
      <alignment vertical="center" shrinkToFit="1"/>
    </xf>
    <xf numFmtId="0" fontId="45" fillId="6" borderId="0" xfId="15" applyFont="1" applyFill="1" applyAlignment="1">
      <alignment horizontal="center" vertical="center" shrinkToFit="1"/>
    </xf>
    <xf numFmtId="38" fontId="45" fillId="0" borderId="0" xfId="1" applyFont="1" applyBorder="1" applyAlignment="1">
      <alignment horizontal="center" vertical="center" shrinkToFit="1"/>
    </xf>
    <xf numFmtId="38" fontId="45" fillId="6" borderId="0" xfId="1" applyFont="1" applyFill="1" applyAlignment="1">
      <alignment horizontal="center" vertical="center" shrinkToFit="1"/>
    </xf>
    <xf numFmtId="0" fontId="47" fillId="8" borderId="0" xfId="15" applyFont="1" applyFill="1" applyProtection="1">
      <alignment vertical="center"/>
      <protection locked="0"/>
    </xf>
    <xf numFmtId="0" fontId="47" fillId="4" borderId="124" xfId="15" applyFont="1" applyFill="1" applyBorder="1" applyAlignment="1">
      <alignment horizontal="center" vertical="center"/>
    </xf>
    <xf numFmtId="0" fontId="47" fillId="4" borderId="125" xfId="15" applyFont="1" applyFill="1" applyBorder="1" applyAlignment="1">
      <alignment horizontal="center" vertical="center"/>
    </xf>
    <xf numFmtId="0" fontId="47" fillId="4" borderId="126" xfId="15" applyFont="1" applyFill="1" applyBorder="1" applyAlignment="1">
      <alignment horizontal="center" vertical="center"/>
    </xf>
    <xf numFmtId="0" fontId="47" fillId="4" borderId="125" xfId="0" applyFont="1" applyFill="1" applyBorder="1" applyAlignment="1">
      <alignment horizontal="center" vertical="center"/>
    </xf>
    <xf numFmtId="38" fontId="45" fillId="8" borderId="61" xfId="1" applyFont="1" applyFill="1" applyBorder="1" applyAlignment="1" applyProtection="1">
      <alignment horizontal="right" vertical="center" shrinkToFit="1"/>
      <protection locked="0"/>
    </xf>
    <xf numFmtId="38" fontId="45" fillId="8" borderId="87" xfId="1" applyFont="1" applyFill="1" applyBorder="1" applyAlignment="1" applyProtection="1">
      <alignment horizontal="right" vertical="center" shrinkToFit="1"/>
      <protection locked="0"/>
    </xf>
    <xf numFmtId="38" fontId="55" fillId="4" borderId="65" xfId="1" applyFont="1" applyFill="1" applyBorder="1" applyAlignment="1" applyProtection="1">
      <alignment horizontal="center" vertical="center" shrinkToFit="1"/>
    </xf>
    <xf numFmtId="38" fontId="45" fillId="4" borderId="104" xfId="1" applyFont="1" applyFill="1" applyBorder="1" applyAlignment="1" applyProtection="1">
      <alignment horizontal="center" vertical="center" shrinkToFit="1"/>
    </xf>
    <xf numFmtId="38" fontId="45" fillId="4" borderId="105" xfId="1" applyFont="1" applyFill="1" applyBorder="1" applyAlignment="1" applyProtection="1">
      <alignment horizontal="center" vertical="center" shrinkToFit="1"/>
    </xf>
    <xf numFmtId="38" fontId="55" fillId="4" borderId="106" xfId="1" applyFont="1" applyFill="1" applyBorder="1" applyAlignment="1" applyProtection="1">
      <alignment horizontal="center" vertical="center" shrinkToFit="1"/>
    </xf>
    <xf numFmtId="38" fontId="45" fillId="4" borderId="99" xfId="1" applyFont="1" applyFill="1" applyBorder="1" applyAlignment="1" applyProtection="1">
      <alignment horizontal="center" vertical="center" shrinkToFit="1"/>
    </xf>
    <xf numFmtId="38" fontId="45" fillId="4" borderId="67" xfId="1" applyFont="1" applyFill="1" applyBorder="1" applyAlignment="1" applyProtection="1">
      <alignment horizontal="center" vertical="center" shrinkToFit="1"/>
    </xf>
    <xf numFmtId="38" fontId="45" fillId="4" borderId="66" xfId="1" applyFont="1" applyFill="1" applyBorder="1" applyAlignment="1" applyProtection="1">
      <alignment horizontal="center" vertical="center" shrinkToFit="1"/>
    </xf>
    <xf numFmtId="38" fontId="55" fillId="4" borderId="66" xfId="1" applyFont="1" applyFill="1" applyBorder="1" applyAlignment="1" applyProtection="1">
      <alignment horizontal="center" vertical="center" shrinkToFit="1"/>
    </xf>
    <xf numFmtId="38" fontId="56" fillId="0" borderId="13" xfId="1" applyFont="1" applyBorder="1" applyAlignment="1">
      <alignment horizontal="right" vertical="center" shrinkToFit="1"/>
    </xf>
    <xf numFmtId="38" fontId="56" fillId="0" borderId="2" xfId="1" applyFont="1" applyBorder="1" applyAlignment="1">
      <alignment horizontal="right" vertical="center" shrinkToFit="1"/>
    </xf>
    <xf numFmtId="38" fontId="56" fillId="0" borderId="72" xfId="1" applyFont="1" applyBorder="1" applyAlignment="1">
      <alignment horizontal="right" vertical="center" shrinkToFit="1"/>
    </xf>
    <xf numFmtId="38" fontId="55" fillId="4" borderId="101" xfId="1" applyFont="1" applyFill="1" applyBorder="1" applyAlignment="1" applyProtection="1">
      <alignment horizontal="center" vertical="center" shrinkToFit="1"/>
    </xf>
    <xf numFmtId="38" fontId="45" fillId="4" borderId="100" xfId="1" applyFont="1" applyFill="1" applyBorder="1" applyAlignment="1" applyProtection="1">
      <alignment horizontal="center" vertical="center" shrinkToFit="1"/>
    </xf>
    <xf numFmtId="0" fontId="81" fillId="0" borderId="0" xfId="15" applyFont="1">
      <alignment vertical="center"/>
    </xf>
    <xf numFmtId="0" fontId="78" fillId="6" borderId="0" xfId="15" applyFont="1" applyFill="1" applyAlignment="1">
      <alignment vertical="center" wrapText="1"/>
    </xf>
    <xf numFmtId="38" fontId="73" fillId="6" borderId="0" xfId="15" applyNumberFormat="1" applyFont="1" applyFill="1">
      <alignment vertical="center"/>
    </xf>
    <xf numFmtId="0" fontId="84" fillId="0" borderId="0" xfId="15" applyFont="1" applyAlignment="1">
      <alignment horizontal="center"/>
    </xf>
    <xf numFmtId="0" fontId="51" fillId="6" borderId="0" xfId="15" applyFont="1" applyFill="1" applyAlignment="1">
      <alignment horizontal="center" vertical="center" shrinkToFit="1"/>
    </xf>
    <xf numFmtId="0" fontId="50" fillId="6" borderId="0" xfId="15" applyFont="1" applyFill="1">
      <alignment vertical="center"/>
    </xf>
    <xf numFmtId="0" fontId="50" fillId="6" borderId="0" xfId="15" applyFont="1" applyFill="1" applyAlignment="1">
      <alignment horizontal="center" vertical="center"/>
    </xf>
    <xf numFmtId="0" fontId="50" fillId="6" borderId="0" xfId="15" applyFont="1" applyFill="1" applyAlignment="1">
      <alignment horizontal="right" vertical="center"/>
    </xf>
    <xf numFmtId="0" fontId="47" fillId="4" borderId="124" xfId="15" applyFont="1" applyFill="1" applyBorder="1" applyAlignment="1">
      <alignment horizontal="center" vertical="center" shrinkToFit="1"/>
    </xf>
    <xf numFmtId="0" fontId="47" fillId="4" borderId="125" xfId="15" applyFont="1" applyFill="1" applyBorder="1" applyAlignment="1">
      <alignment horizontal="center" vertical="center" shrinkToFit="1"/>
    </xf>
    <xf numFmtId="0" fontId="47" fillId="4" borderId="126" xfId="15" applyFont="1" applyFill="1" applyBorder="1" applyAlignment="1">
      <alignment horizontal="center" vertical="center" shrinkToFit="1"/>
    </xf>
    <xf numFmtId="0" fontId="47" fillId="4" borderId="125" xfId="0" applyFont="1" applyFill="1" applyBorder="1" applyAlignment="1">
      <alignment horizontal="center" vertical="center" shrinkToFit="1"/>
    </xf>
    <xf numFmtId="38" fontId="45" fillId="0" borderId="72" xfId="1" applyFont="1" applyBorder="1" applyAlignment="1">
      <alignment horizontal="right" vertical="center" shrinkToFit="1"/>
    </xf>
    <xf numFmtId="38" fontId="10" fillId="7" borderId="6" xfId="2" applyFont="1" applyFill="1" applyBorder="1" applyAlignment="1" applyProtection="1">
      <alignment horizontal="center" vertical="center" shrinkToFit="1"/>
    </xf>
    <xf numFmtId="38" fontId="45" fillId="14" borderId="0" xfId="15" applyNumberFormat="1" applyFont="1" applyFill="1" applyAlignment="1">
      <alignment horizontal="left" vertical="center"/>
    </xf>
    <xf numFmtId="0" fontId="86" fillId="14" borderId="0" xfId="15" applyFont="1" applyFill="1">
      <alignment vertical="center"/>
    </xf>
    <xf numFmtId="0" fontId="45" fillId="14" borderId="0" xfId="15" applyFont="1" applyFill="1">
      <alignment vertical="center"/>
    </xf>
    <xf numFmtId="38" fontId="45" fillId="14" borderId="0" xfId="15" applyNumberFormat="1" applyFont="1" applyFill="1" applyAlignment="1">
      <alignment horizontal="right" vertical="center" shrinkToFit="1"/>
    </xf>
    <xf numFmtId="38" fontId="85" fillId="14" borderId="0" xfId="15" applyNumberFormat="1" applyFont="1" applyFill="1" applyAlignment="1">
      <alignment horizontal="right" vertical="center" shrinkToFit="1"/>
    </xf>
    <xf numFmtId="38" fontId="45" fillId="0" borderId="20" xfId="2" applyFont="1" applyFill="1" applyBorder="1" applyAlignment="1" applyProtection="1">
      <alignment vertical="center" wrapText="1"/>
    </xf>
    <xf numFmtId="38" fontId="56" fillId="6" borderId="131" xfId="1" applyFont="1" applyFill="1" applyBorder="1" applyAlignment="1" applyProtection="1">
      <alignment horizontal="right" vertical="center" shrinkToFit="1"/>
    </xf>
    <xf numFmtId="38" fontId="56" fillId="6" borderId="46" xfId="1" applyFont="1" applyFill="1" applyBorder="1" applyAlignment="1" applyProtection="1">
      <alignment horizontal="right" vertical="center" shrinkToFit="1"/>
    </xf>
    <xf numFmtId="38" fontId="56" fillId="6" borderId="134" xfId="1" applyFont="1" applyFill="1" applyBorder="1" applyAlignment="1" applyProtection="1">
      <alignment horizontal="right" vertical="center" shrinkToFit="1"/>
    </xf>
    <xf numFmtId="38" fontId="56" fillId="6" borderId="27" xfId="1" applyFont="1" applyFill="1" applyBorder="1" applyAlignment="1" applyProtection="1">
      <alignment horizontal="right" vertical="center" shrinkToFit="1"/>
    </xf>
    <xf numFmtId="38" fontId="71" fillId="0" borderId="0" xfId="2" applyFont="1" applyFill="1" applyAlignment="1" applyProtection="1">
      <alignment vertical="center"/>
    </xf>
    <xf numFmtId="38" fontId="45" fillId="8" borderId="48" xfId="1" applyFont="1" applyFill="1" applyBorder="1" applyAlignment="1" applyProtection="1">
      <alignment horizontal="right" vertical="center" shrinkToFit="1"/>
    </xf>
    <xf numFmtId="38" fontId="45" fillId="8" borderId="13" xfId="1" applyFont="1" applyFill="1" applyBorder="1" applyAlignment="1" applyProtection="1">
      <alignment horizontal="right" vertical="center" shrinkToFit="1"/>
    </xf>
    <xf numFmtId="38" fontId="56" fillId="0" borderId="13" xfId="1" applyFont="1" applyBorder="1" applyAlignment="1" applyProtection="1">
      <alignment horizontal="right" vertical="center" shrinkToFit="1"/>
    </xf>
    <xf numFmtId="38" fontId="45" fillId="8" borderId="87" xfId="1" applyFont="1" applyFill="1" applyBorder="1" applyAlignment="1" applyProtection="1">
      <alignment horizontal="right" vertical="center" shrinkToFit="1"/>
    </xf>
    <xf numFmtId="38" fontId="45" fillId="8" borderId="72" xfId="1" applyFont="1" applyFill="1" applyBorder="1" applyAlignment="1" applyProtection="1">
      <alignment horizontal="right" vertical="center" shrinkToFit="1"/>
    </xf>
    <xf numFmtId="38" fontId="56" fillId="0" borderId="72" xfId="1" applyFont="1" applyBorder="1" applyAlignment="1" applyProtection="1">
      <alignment horizontal="right" vertical="center" shrinkToFit="1"/>
    </xf>
    <xf numFmtId="38" fontId="45" fillId="0" borderId="0" xfId="1" applyFont="1" applyBorder="1" applyAlignment="1" applyProtection="1">
      <alignment horizontal="center" vertical="center"/>
    </xf>
    <xf numFmtId="38" fontId="45" fillId="0" borderId="0" xfId="1" applyFont="1" applyAlignment="1" applyProtection="1">
      <alignment horizontal="center" vertical="center"/>
    </xf>
    <xf numFmtId="38" fontId="45" fillId="14" borderId="0" xfId="1" applyFont="1" applyFill="1" applyAlignment="1" applyProtection="1">
      <alignment horizontal="right" vertical="center" shrinkToFit="1"/>
    </xf>
    <xf numFmtId="38" fontId="45" fillId="8" borderId="84" xfId="1" applyFont="1" applyFill="1" applyBorder="1" applyAlignment="1" applyProtection="1">
      <alignment horizontal="right" vertical="center" shrinkToFit="1"/>
    </xf>
    <xf numFmtId="38" fontId="45" fillId="8" borderId="133" xfId="1" applyFont="1" applyFill="1" applyBorder="1" applyAlignment="1" applyProtection="1">
      <alignment horizontal="right" vertical="center" shrinkToFit="1"/>
    </xf>
    <xf numFmtId="38" fontId="45" fillId="8" borderId="22" xfId="1" applyFont="1" applyFill="1" applyBorder="1" applyAlignment="1" applyProtection="1">
      <alignment horizontal="right" vertical="center" shrinkToFit="1"/>
    </xf>
    <xf numFmtId="38" fontId="45" fillId="8" borderId="102" xfId="1" applyFont="1" applyFill="1" applyBorder="1" applyAlignment="1" applyProtection="1">
      <alignment horizontal="right" vertical="center" shrinkToFit="1"/>
    </xf>
    <xf numFmtId="38" fontId="45" fillId="8" borderId="132" xfId="1" applyFont="1" applyFill="1" applyBorder="1" applyAlignment="1" applyProtection="1">
      <alignment horizontal="right" vertical="center" shrinkToFit="1"/>
    </xf>
    <xf numFmtId="38" fontId="45" fillId="8" borderId="49" xfId="1" applyFont="1" applyFill="1" applyBorder="1" applyAlignment="1" applyProtection="1">
      <alignment horizontal="right" vertical="center" shrinkToFit="1"/>
    </xf>
    <xf numFmtId="38" fontId="45" fillId="8" borderId="89" xfId="1" applyFont="1" applyFill="1" applyBorder="1" applyAlignment="1" applyProtection="1">
      <alignment horizontal="right" vertical="center" shrinkToFit="1"/>
    </xf>
    <xf numFmtId="38" fontId="45" fillId="8" borderId="73" xfId="1" applyFont="1" applyFill="1" applyBorder="1" applyAlignment="1" applyProtection="1">
      <alignment horizontal="right" vertical="center" shrinkToFit="1"/>
    </xf>
    <xf numFmtId="38" fontId="45" fillId="8" borderId="2" xfId="1" applyFont="1" applyFill="1" applyBorder="1" applyAlignment="1" applyProtection="1">
      <alignment horizontal="right" vertical="center" shrinkToFit="1"/>
    </xf>
    <xf numFmtId="38" fontId="45" fillId="8" borderId="1" xfId="1" applyFont="1" applyFill="1" applyBorder="1" applyAlignment="1" applyProtection="1">
      <alignment horizontal="right" vertical="center" shrinkToFit="1"/>
    </xf>
    <xf numFmtId="38" fontId="45" fillId="8" borderId="103" xfId="1" applyFont="1" applyFill="1" applyBorder="1" applyAlignment="1" applyProtection="1">
      <alignment horizontal="right" vertical="center" shrinkToFit="1"/>
    </xf>
    <xf numFmtId="38" fontId="45" fillId="8" borderId="3" xfId="1" applyFont="1" applyFill="1" applyBorder="1" applyAlignment="1" applyProtection="1">
      <alignment horizontal="right" vertical="center" shrinkToFit="1"/>
    </xf>
    <xf numFmtId="38" fontId="45" fillId="8" borderId="82" xfId="1" applyFont="1" applyFill="1" applyBorder="1" applyAlignment="1" applyProtection="1">
      <alignment horizontal="right" vertical="center" shrinkToFit="1"/>
    </xf>
    <xf numFmtId="38" fontId="45" fillId="8" borderId="135" xfId="1" applyFont="1" applyFill="1" applyBorder="1" applyAlignment="1" applyProtection="1">
      <alignment horizontal="right" vertical="center" shrinkToFit="1"/>
    </xf>
    <xf numFmtId="38" fontId="45" fillId="8" borderId="10" xfId="1" applyFont="1" applyFill="1" applyBorder="1" applyAlignment="1" applyProtection="1">
      <alignment horizontal="right" vertical="center" shrinkToFit="1"/>
    </xf>
    <xf numFmtId="38" fontId="45" fillId="8" borderId="86" xfId="1" applyFont="1" applyFill="1" applyBorder="1" applyAlignment="1" applyProtection="1">
      <alignment horizontal="right" vertical="center" shrinkToFit="1"/>
    </xf>
    <xf numFmtId="38" fontId="45" fillId="8" borderId="64" xfId="1" applyFont="1" applyFill="1" applyBorder="1" applyAlignment="1" applyProtection="1">
      <alignment horizontal="right" vertical="center" shrinkToFit="1"/>
    </xf>
    <xf numFmtId="38" fontId="45" fillId="8" borderId="95" xfId="1" applyFont="1" applyFill="1" applyBorder="1" applyAlignment="1" applyProtection="1">
      <alignment horizontal="right" vertical="center" shrinkToFit="1"/>
    </xf>
    <xf numFmtId="38" fontId="45" fillId="8" borderId="25" xfId="1" applyFont="1" applyFill="1" applyBorder="1" applyAlignment="1" applyProtection="1">
      <alignment horizontal="right" vertical="center" shrinkToFit="1"/>
    </xf>
    <xf numFmtId="0" fontId="47" fillId="0" borderId="44" xfId="15" applyFont="1" applyBorder="1" applyAlignment="1">
      <alignment horizontal="center" vertical="center" shrinkToFit="1"/>
    </xf>
    <xf numFmtId="38" fontId="45" fillId="8" borderId="6" xfId="1" applyFont="1" applyFill="1" applyBorder="1" applyAlignment="1" applyProtection="1">
      <alignment horizontal="right" vertical="center" shrinkToFit="1"/>
    </xf>
    <xf numFmtId="38" fontId="45" fillId="8" borderId="5" xfId="1" applyFont="1" applyFill="1" applyBorder="1" applyAlignment="1" applyProtection="1">
      <alignment horizontal="right" vertical="center" shrinkToFit="1"/>
      <protection locked="0"/>
    </xf>
    <xf numFmtId="38" fontId="45" fillId="0" borderId="0" xfId="1" applyFont="1" applyFill="1" applyBorder="1" applyAlignment="1" applyProtection="1">
      <alignment horizontal="right" vertical="center" shrinkToFit="1"/>
      <protection locked="0"/>
    </xf>
    <xf numFmtId="0" fontId="45" fillId="8" borderId="13" xfId="1" applyNumberFormat="1" applyFont="1" applyFill="1" applyBorder="1" applyAlignment="1" applyProtection="1">
      <alignment horizontal="right" vertical="center" shrinkToFit="1"/>
      <protection locked="0"/>
    </xf>
    <xf numFmtId="0" fontId="45" fillId="8" borderId="95" xfId="1" applyNumberFormat="1" applyFont="1" applyFill="1" applyBorder="1" applyAlignment="1" applyProtection="1">
      <alignment horizontal="right" vertical="center" shrinkToFit="1"/>
      <protection locked="0"/>
    </xf>
    <xf numFmtId="0" fontId="45" fillId="8" borderId="2" xfId="1" applyNumberFormat="1" applyFont="1" applyFill="1" applyBorder="1" applyAlignment="1" applyProtection="1">
      <alignment horizontal="right" vertical="center" shrinkToFit="1"/>
      <protection locked="0"/>
    </xf>
    <xf numFmtId="0" fontId="45" fillId="8" borderId="58" xfId="1" applyNumberFormat="1" applyFont="1" applyFill="1" applyBorder="1" applyAlignment="1" applyProtection="1">
      <alignment horizontal="right" vertical="center" shrinkToFit="1"/>
      <protection locked="0"/>
    </xf>
    <xf numFmtId="0" fontId="45" fillId="8" borderId="72" xfId="1" applyNumberFormat="1" applyFont="1" applyFill="1" applyBorder="1" applyAlignment="1" applyProtection="1">
      <alignment horizontal="right" vertical="center" shrinkToFit="1"/>
      <protection locked="0"/>
    </xf>
    <xf numFmtId="0" fontId="45" fillId="8" borderId="59" xfId="1" applyNumberFormat="1" applyFont="1" applyFill="1" applyBorder="1" applyAlignment="1" applyProtection="1">
      <alignment horizontal="right" vertical="center" shrinkToFit="1"/>
      <protection locked="0"/>
    </xf>
    <xf numFmtId="0" fontId="45" fillId="8" borderId="102" xfId="1" applyNumberFormat="1" applyFont="1" applyFill="1" applyBorder="1" applyAlignment="1" applyProtection="1">
      <alignment horizontal="right" vertical="center" shrinkToFit="1"/>
      <protection locked="0"/>
    </xf>
    <xf numFmtId="0" fontId="45" fillId="8" borderId="103" xfId="1" applyNumberFormat="1" applyFont="1" applyFill="1" applyBorder="1" applyAlignment="1" applyProtection="1">
      <alignment horizontal="right" vertical="center" shrinkToFit="1"/>
      <protection locked="0"/>
    </xf>
    <xf numFmtId="0" fontId="45" fillId="8" borderId="10" xfId="1" applyNumberFormat="1" applyFont="1" applyFill="1" applyBorder="1" applyAlignment="1" applyProtection="1">
      <alignment horizontal="right" vertical="center" shrinkToFit="1"/>
      <protection locked="0"/>
    </xf>
    <xf numFmtId="0" fontId="45" fillId="8" borderId="22" xfId="1" applyNumberFormat="1" applyFont="1" applyFill="1" applyBorder="1" applyAlignment="1" applyProtection="1">
      <alignment horizontal="right" vertical="center" shrinkToFit="1"/>
      <protection locked="0"/>
    </xf>
    <xf numFmtId="0" fontId="45" fillId="8" borderId="6" xfId="1" applyNumberFormat="1" applyFont="1" applyFill="1" applyBorder="1" applyAlignment="1" applyProtection="1">
      <alignment horizontal="right" vertical="center" shrinkToFit="1"/>
      <protection locked="0"/>
    </xf>
    <xf numFmtId="0" fontId="45" fillId="8" borderId="89" xfId="1" applyNumberFormat="1" applyFont="1" applyFill="1" applyBorder="1" applyAlignment="1" applyProtection="1">
      <alignment horizontal="right" vertical="center" shrinkToFit="1"/>
      <protection locked="0"/>
    </xf>
    <xf numFmtId="0" fontId="45" fillId="8" borderId="49" xfId="1" applyNumberFormat="1" applyFont="1" applyFill="1" applyBorder="1" applyAlignment="1" applyProtection="1">
      <alignment horizontal="right" vertical="center" shrinkToFit="1"/>
      <protection locked="0"/>
    </xf>
    <xf numFmtId="0" fontId="45" fillId="8" borderId="1" xfId="1" applyNumberFormat="1" applyFont="1" applyFill="1" applyBorder="1" applyAlignment="1" applyProtection="1">
      <alignment horizontal="right" vertical="center" shrinkToFit="1"/>
      <protection locked="0"/>
    </xf>
    <xf numFmtId="0" fontId="45" fillId="8" borderId="73" xfId="1" applyNumberFormat="1" applyFont="1" applyFill="1" applyBorder="1" applyAlignment="1" applyProtection="1">
      <alignment horizontal="right" vertical="center" shrinkToFit="1"/>
      <protection locked="0"/>
    </xf>
    <xf numFmtId="0" fontId="45" fillId="8" borderId="3" xfId="1" applyNumberFormat="1" applyFont="1" applyFill="1" applyBorder="1" applyAlignment="1" applyProtection="1">
      <alignment horizontal="right" vertical="center" shrinkToFit="1"/>
      <protection locked="0"/>
    </xf>
    <xf numFmtId="0" fontId="45" fillId="8" borderId="82" xfId="1" applyNumberFormat="1" applyFont="1" applyFill="1" applyBorder="1" applyAlignment="1" applyProtection="1">
      <alignment horizontal="right" vertical="center" shrinkToFit="1"/>
      <protection locked="0"/>
    </xf>
    <xf numFmtId="0" fontId="45" fillId="8" borderId="102" xfId="1" applyNumberFormat="1" applyFont="1" applyFill="1" applyBorder="1" applyAlignment="1" applyProtection="1">
      <alignment horizontal="right" vertical="center" shrinkToFit="1"/>
    </xf>
    <xf numFmtId="0" fontId="45" fillId="8" borderId="103" xfId="1" applyNumberFormat="1" applyFont="1" applyFill="1" applyBorder="1" applyAlignment="1" applyProtection="1">
      <alignment horizontal="right" vertical="center" shrinkToFit="1"/>
    </xf>
    <xf numFmtId="0" fontId="45" fillId="8" borderId="10" xfId="1" applyNumberFormat="1" applyFont="1" applyFill="1" applyBorder="1" applyAlignment="1" applyProtection="1">
      <alignment horizontal="right" vertical="center" shrinkToFit="1"/>
    </xf>
    <xf numFmtId="0" fontId="45" fillId="8" borderId="13" xfId="1" applyNumberFormat="1" applyFont="1" applyFill="1" applyBorder="1" applyAlignment="1" applyProtection="1">
      <alignment horizontal="right" vertical="center" shrinkToFit="1"/>
    </xf>
    <xf numFmtId="0" fontId="45" fillId="8" borderId="2" xfId="1" applyNumberFormat="1" applyFont="1" applyFill="1" applyBorder="1" applyAlignment="1" applyProtection="1">
      <alignment horizontal="right" vertical="center" shrinkToFit="1"/>
    </xf>
    <xf numFmtId="0" fontId="45" fillId="8" borderId="6" xfId="1" applyNumberFormat="1" applyFont="1" applyFill="1" applyBorder="1" applyAlignment="1" applyProtection="1">
      <alignment horizontal="right" vertical="center" shrinkToFit="1"/>
    </xf>
    <xf numFmtId="0" fontId="45" fillId="8" borderId="72" xfId="1" applyNumberFormat="1" applyFont="1" applyFill="1" applyBorder="1" applyAlignment="1" applyProtection="1">
      <alignment horizontal="right" vertical="center" shrinkToFit="1"/>
    </xf>
    <xf numFmtId="0" fontId="45" fillId="8" borderId="89" xfId="1" applyNumberFormat="1" applyFont="1" applyFill="1" applyBorder="1" applyAlignment="1" applyProtection="1">
      <alignment horizontal="right" vertical="center" shrinkToFit="1"/>
    </xf>
    <xf numFmtId="0" fontId="45" fillId="8" borderId="49" xfId="1" applyNumberFormat="1" applyFont="1" applyFill="1" applyBorder="1" applyAlignment="1" applyProtection="1">
      <alignment horizontal="right" vertical="center" shrinkToFit="1"/>
    </xf>
    <xf numFmtId="0" fontId="45" fillId="8" borderId="1" xfId="1" applyNumberFormat="1" applyFont="1" applyFill="1" applyBorder="1" applyAlignment="1" applyProtection="1">
      <alignment horizontal="right" vertical="center" shrinkToFit="1"/>
    </xf>
    <xf numFmtId="0" fontId="45" fillId="8" borderId="82" xfId="1" applyNumberFormat="1" applyFont="1" applyFill="1" applyBorder="1" applyAlignment="1" applyProtection="1">
      <alignment horizontal="right" vertical="center" shrinkToFit="1"/>
    </xf>
    <xf numFmtId="0" fontId="45" fillId="8" borderId="73" xfId="1" applyNumberFormat="1" applyFont="1" applyFill="1" applyBorder="1" applyAlignment="1" applyProtection="1">
      <alignment horizontal="right" vertical="center" shrinkToFit="1"/>
    </xf>
    <xf numFmtId="0" fontId="45" fillId="0" borderId="0" xfId="15" applyFont="1" applyAlignment="1">
      <alignment horizontal="right" vertical="center" shrinkToFit="1"/>
    </xf>
    <xf numFmtId="0" fontId="55" fillId="8" borderId="5" xfId="15" applyFont="1" applyFill="1" applyBorder="1" applyProtection="1">
      <alignment vertical="center"/>
      <protection locked="0"/>
    </xf>
    <xf numFmtId="38" fontId="55" fillId="8" borderId="99" xfId="1" applyFont="1" applyFill="1" applyBorder="1" applyAlignment="1" applyProtection="1">
      <alignment vertical="center" shrinkToFit="1"/>
      <protection locked="0"/>
    </xf>
    <xf numFmtId="0" fontId="55" fillId="8" borderId="10" xfId="1" applyNumberFormat="1" applyFont="1" applyFill="1" applyBorder="1" applyAlignment="1" applyProtection="1">
      <alignment vertical="center" shrinkToFit="1"/>
      <protection locked="0"/>
    </xf>
    <xf numFmtId="0" fontId="55" fillId="8" borderId="3" xfId="1" applyNumberFormat="1" applyFont="1" applyFill="1" applyBorder="1" applyAlignment="1" applyProtection="1">
      <alignment vertical="center" shrinkToFit="1"/>
      <protection locked="0"/>
    </xf>
    <xf numFmtId="0" fontId="55" fillId="8" borderId="82" xfId="1" applyNumberFormat="1" applyFont="1" applyFill="1" applyBorder="1" applyAlignment="1" applyProtection="1">
      <alignment vertical="center" shrinkToFit="1"/>
      <protection locked="0"/>
    </xf>
    <xf numFmtId="0" fontId="55" fillId="8" borderId="66" xfId="15" applyFont="1" applyFill="1" applyBorder="1" applyProtection="1">
      <alignment vertical="center"/>
      <protection locked="0"/>
    </xf>
    <xf numFmtId="0" fontId="55" fillId="8" borderId="102" xfId="15" applyFont="1" applyFill="1" applyBorder="1" applyProtection="1">
      <alignment vertical="center"/>
      <protection locked="0"/>
    </xf>
    <xf numFmtId="0" fontId="55" fillId="8" borderId="132" xfId="15" applyFont="1" applyFill="1" applyBorder="1" applyProtection="1">
      <alignment vertical="center"/>
      <protection locked="0"/>
    </xf>
    <xf numFmtId="0" fontId="55" fillId="8" borderId="2" xfId="15" applyFont="1" applyFill="1" applyBorder="1" applyProtection="1">
      <alignment vertical="center"/>
      <protection locked="0"/>
    </xf>
    <xf numFmtId="0" fontId="55" fillId="8" borderId="1" xfId="15" applyFont="1" applyFill="1" applyBorder="1" applyProtection="1">
      <alignment vertical="center"/>
      <protection locked="0"/>
    </xf>
    <xf numFmtId="0" fontId="55" fillId="8" borderId="72" xfId="15" applyFont="1" applyFill="1" applyBorder="1" applyProtection="1">
      <alignment vertical="center"/>
      <protection locked="0"/>
    </xf>
    <xf numFmtId="0" fontId="55" fillId="8" borderId="73" xfId="15" applyFont="1" applyFill="1" applyBorder="1" applyProtection="1">
      <alignment vertical="center"/>
      <protection locked="0"/>
    </xf>
    <xf numFmtId="38" fontId="45" fillId="0" borderId="0" xfId="1" applyFont="1" applyFill="1" applyBorder="1" applyAlignment="1" applyProtection="1">
      <alignment horizontal="right" vertical="center" shrinkToFit="1"/>
    </xf>
    <xf numFmtId="38" fontId="45" fillId="8" borderId="54" xfId="1" applyFont="1" applyFill="1" applyBorder="1" applyAlignment="1" applyProtection="1">
      <alignment horizontal="right" vertical="center" shrinkToFit="1"/>
    </xf>
    <xf numFmtId="38" fontId="45" fillId="8" borderId="0" xfId="1" applyFont="1" applyFill="1" applyBorder="1" applyAlignment="1" applyProtection="1">
      <alignment horizontal="right" vertical="center" shrinkToFit="1"/>
    </xf>
    <xf numFmtId="0" fontId="45" fillId="8" borderId="136" xfId="1" applyNumberFormat="1" applyFont="1" applyFill="1" applyBorder="1" applyAlignment="1" applyProtection="1">
      <alignment horizontal="right" vertical="center" shrinkToFit="1"/>
    </xf>
    <xf numFmtId="0" fontId="45" fillId="8" borderId="137" xfId="1" applyNumberFormat="1" applyFont="1" applyFill="1" applyBorder="1" applyAlignment="1" applyProtection="1">
      <alignment horizontal="right" vertical="center" shrinkToFit="1"/>
    </xf>
    <xf numFmtId="0" fontId="45" fillId="8" borderId="9" xfId="1" applyNumberFormat="1" applyFont="1" applyFill="1" applyBorder="1" applyAlignment="1" applyProtection="1">
      <alignment horizontal="right" vertical="center" shrinkToFit="1"/>
    </xf>
    <xf numFmtId="0" fontId="45" fillId="8" borderId="16" xfId="1" applyNumberFormat="1" applyFont="1" applyFill="1" applyBorder="1" applyAlignment="1" applyProtection="1">
      <alignment horizontal="right" vertical="center" shrinkToFit="1"/>
    </xf>
    <xf numFmtId="38" fontId="45" fillId="8" borderId="14" xfId="1" applyFont="1" applyFill="1" applyBorder="1" applyAlignment="1" applyProtection="1">
      <alignment horizontal="right" vertical="center" shrinkToFit="1"/>
    </xf>
    <xf numFmtId="38" fontId="55" fillId="8" borderId="14" xfId="15" applyNumberFormat="1" applyFont="1" applyFill="1" applyBorder="1">
      <alignment vertical="center"/>
    </xf>
    <xf numFmtId="38" fontId="55" fillId="8" borderId="133" xfId="15" applyNumberFormat="1" applyFont="1" applyFill="1" applyBorder="1">
      <alignment vertical="center"/>
    </xf>
    <xf numFmtId="38" fontId="55" fillId="8" borderId="67" xfId="1" applyFont="1" applyFill="1" applyBorder="1" applyAlignment="1" applyProtection="1">
      <alignment vertical="center" shrinkToFit="1"/>
    </xf>
    <xf numFmtId="38" fontId="55" fillId="8" borderId="99" xfId="1" applyFont="1" applyFill="1" applyBorder="1" applyAlignment="1" applyProtection="1">
      <alignment vertical="center" shrinkToFit="1"/>
    </xf>
    <xf numFmtId="38" fontId="55" fillId="8" borderId="66" xfId="1" applyFont="1" applyFill="1" applyBorder="1" applyAlignment="1" applyProtection="1">
      <alignment vertical="center" shrinkToFit="1"/>
    </xf>
    <xf numFmtId="0" fontId="55" fillId="8" borderId="102" xfId="15" applyFont="1" applyFill="1" applyBorder="1">
      <alignment vertical="center"/>
    </xf>
    <xf numFmtId="0" fontId="55" fillId="8" borderId="132" xfId="15" applyFont="1" applyFill="1" applyBorder="1">
      <alignment vertical="center"/>
    </xf>
    <xf numFmtId="0" fontId="55" fillId="8" borderId="13" xfId="1" applyNumberFormat="1" applyFont="1" applyFill="1" applyBorder="1" applyAlignment="1" applyProtection="1">
      <alignment vertical="center" shrinkToFit="1"/>
    </xf>
    <xf numFmtId="0" fontId="55" fillId="8" borderId="49" xfId="1" applyNumberFormat="1" applyFont="1" applyFill="1" applyBorder="1" applyAlignment="1" applyProtection="1">
      <alignment vertical="center" shrinkToFit="1"/>
    </xf>
    <xf numFmtId="0" fontId="55" fillId="8" borderId="2" xfId="15" applyFont="1" applyFill="1" applyBorder="1">
      <alignment vertical="center"/>
    </xf>
    <xf numFmtId="0" fontId="55" fillId="8" borderId="1" xfId="15" applyFont="1" applyFill="1" applyBorder="1">
      <alignment vertical="center"/>
    </xf>
    <xf numFmtId="0" fontId="55" fillId="8" borderId="2" xfId="1" applyNumberFormat="1" applyFont="1" applyFill="1" applyBorder="1" applyAlignment="1" applyProtection="1">
      <alignment vertical="center" shrinkToFit="1"/>
    </xf>
    <xf numFmtId="0" fontId="55" fillId="8" borderId="1" xfId="1" applyNumberFormat="1" applyFont="1" applyFill="1" applyBorder="1" applyAlignment="1" applyProtection="1">
      <alignment vertical="center" shrinkToFit="1"/>
    </xf>
    <xf numFmtId="0" fontId="55" fillId="8" borderId="72" xfId="15" applyFont="1" applyFill="1" applyBorder="1">
      <alignment vertical="center"/>
    </xf>
    <xf numFmtId="0" fontId="55" fillId="8" borderId="73" xfId="15" applyFont="1" applyFill="1" applyBorder="1">
      <alignment vertical="center"/>
    </xf>
    <xf numFmtId="0" fontId="55" fillId="8" borderId="72" xfId="1" applyNumberFormat="1" applyFont="1" applyFill="1" applyBorder="1" applyAlignment="1" applyProtection="1">
      <alignment vertical="center" shrinkToFit="1"/>
    </xf>
    <xf numFmtId="0" fontId="55" fillId="8" borderId="73" xfId="1" applyNumberFormat="1" applyFont="1" applyFill="1" applyBorder="1" applyAlignment="1" applyProtection="1">
      <alignment vertical="center" shrinkToFit="1"/>
    </xf>
    <xf numFmtId="38" fontId="45" fillId="8" borderId="67" xfId="1" applyFont="1" applyFill="1" applyBorder="1" applyAlignment="1" applyProtection="1">
      <alignment horizontal="right" vertical="center" shrinkToFit="1"/>
    </xf>
    <xf numFmtId="38" fontId="45" fillId="8" borderId="66" xfId="1" applyFont="1" applyFill="1" applyBorder="1" applyAlignment="1" applyProtection="1">
      <alignment horizontal="right" vertical="center" shrinkToFit="1"/>
    </xf>
    <xf numFmtId="0" fontId="50" fillId="0" borderId="0" xfId="15" applyFont="1">
      <alignment vertical="center"/>
    </xf>
    <xf numFmtId="38" fontId="88" fillId="6" borderId="20" xfId="2" applyFont="1" applyFill="1" applyBorder="1" applyAlignment="1" applyProtection="1">
      <alignment vertical="center"/>
    </xf>
    <xf numFmtId="0" fontId="47" fillId="0" borderId="62" xfId="15" applyFont="1" applyBorder="1" applyAlignment="1">
      <alignment horizontal="center" vertical="center" shrinkToFit="1"/>
    </xf>
    <xf numFmtId="0" fontId="47" fillId="8" borderId="62" xfId="15" applyFont="1" applyFill="1" applyBorder="1" applyAlignment="1" applyProtection="1">
      <alignment horizontal="center" vertical="center" shrinkToFit="1"/>
      <protection locked="0"/>
    </xf>
    <xf numFmtId="0" fontId="10" fillId="4" borderId="13" xfId="15" applyFont="1" applyFill="1" applyBorder="1" applyAlignment="1">
      <alignment horizontal="center" vertical="center"/>
    </xf>
    <xf numFmtId="0" fontId="10" fillId="0" borderId="10" xfId="15" applyFont="1" applyBorder="1" applyAlignment="1">
      <alignment horizontal="center" vertical="center"/>
    </xf>
    <xf numFmtId="0" fontId="10" fillId="0" borderId="13" xfId="15" applyFont="1" applyBorder="1" applyAlignment="1">
      <alignment horizontal="center" vertical="center"/>
    </xf>
    <xf numFmtId="0" fontId="10" fillId="0" borderId="13" xfId="15" applyFont="1" applyBorder="1" applyAlignment="1">
      <alignment vertical="center" shrinkToFit="1"/>
    </xf>
    <xf numFmtId="38" fontId="17" fillId="0" borderId="13" xfId="2" applyFont="1" applyFill="1" applyBorder="1" applyAlignment="1" applyProtection="1">
      <alignment vertical="center" shrinkToFit="1"/>
    </xf>
    <xf numFmtId="38" fontId="17" fillId="0" borderId="2" xfId="1" applyFont="1" applyFill="1" applyBorder="1" applyAlignment="1" applyProtection="1">
      <alignment horizontal="right" vertical="center"/>
    </xf>
    <xf numFmtId="0" fontId="10" fillId="0" borderId="2" xfId="15" applyFont="1" applyBorder="1" applyAlignment="1">
      <alignment horizontal="center" vertical="center"/>
    </xf>
    <xf numFmtId="0" fontId="10" fillId="0" borderId="2" xfId="15" applyFont="1" applyBorder="1" applyAlignment="1">
      <alignment vertical="center" shrinkToFit="1"/>
    </xf>
    <xf numFmtId="38" fontId="17" fillId="0" borderId="2" xfId="2" applyFont="1" applyFill="1" applyBorder="1" applyAlignment="1" applyProtection="1">
      <alignment vertical="center" shrinkToFit="1"/>
    </xf>
    <xf numFmtId="0" fontId="47" fillId="8" borderId="62" xfId="15" applyFont="1" applyFill="1" applyBorder="1" applyAlignment="1">
      <alignment horizontal="center" vertical="center" shrinkToFit="1"/>
    </xf>
    <xf numFmtId="0" fontId="89" fillId="0" borderId="0" xfId="11" applyFont="1">
      <alignment vertical="center"/>
    </xf>
    <xf numFmtId="14" fontId="89" fillId="0" borderId="0" xfId="11" applyNumberFormat="1" applyFont="1" applyAlignment="1">
      <alignment horizontal="center" vertical="center"/>
    </xf>
    <xf numFmtId="0" fontId="89" fillId="4" borderId="140" xfId="11" applyFont="1" applyFill="1" applyBorder="1" applyAlignment="1">
      <alignment horizontal="center" vertical="center"/>
    </xf>
    <xf numFmtId="0" fontId="89" fillId="4" borderId="98" xfId="11" applyFont="1" applyFill="1" applyBorder="1" applyAlignment="1">
      <alignment horizontal="center" vertical="center"/>
    </xf>
    <xf numFmtId="0" fontId="89" fillId="4" borderId="101" xfId="11" applyFont="1" applyFill="1" applyBorder="1" applyAlignment="1">
      <alignment horizontal="center" vertical="center" shrinkToFit="1"/>
    </xf>
    <xf numFmtId="0" fontId="89" fillId="4" borderId="67" xfId="11" applyFont="1" applyFill="1" applyBorder="1" applyAlignment="1">
      <alignment horizontal="center" vertical="center" shrinkToFit="1"/>
    </xf>
    <xf numFmtId="0" fontId="89" fillId="4" borderId="66" xfId="11" applyFont="1" applyFill="1" applyBorder="1" applyAlignment="1">
      <alignment horizontal="center" vertical="center" shrinkToFit="1"/>
    </xf>
    <xf numFmtId="0" fontId="89" fillId="4" borderId="65" xfId="11" applyFont="1" applyFill="1" applyBorder="1" applyAlignment="1">
      <alignment horizontal="center" vertical="center" shrinkToFit="1"/>
    </xf>
    <xf numFmtId="0" fontId="89" fillId="4" borderId="143" xfId="11" applyFont="1" applyFill="1" applyBorder="1" applyAlignment="1">
      <alignment horizontal="center" vertical="center" shrinkToFit="1"/>
    </xf>
    <xf numFmtId="0" fontId="89" fillId="4" borderId="144" xfId="11" applyFont="1" applyFill="1" applyBorder="1" applyAlignment="1">
      <alignment horizontal="center" vertical="center" shrinkToFit="1"/>
    </xf>
    <xf numFmtId="0" fontId="89" fillId="0" borderId="0" xfId="11" applyFont="1" applyAlignment="1">
      <alignment horizontal="center" vertical="center" shrinkToFit="1"/>
    </xf>
    <xf numFmtId="0" fontId="89" fillId="0" borderId="0" xfId="11" applyFont="1" applyAlignment="1">
      <alignment horizontal="center" vertical="center"/>
    </xf>
    <xf numFmtId="0" fontId="94" fillId="10" borderId="94" xfId="11" applyFont="1" applyFill="1" applyBorder="1" applyAlignment="1">
      <alignment horizontal="center" vertical="center"/>
    </xf>
    <xf numFmtId="0" fontId="94" fillId="10" borderId="13" xfId="11" applyFont="1" applyFill="1" applyBorder="1" applyAlignment="1">
      <alignment horizontal="center" vertical="center"/>
    </xf>
    <xf numFmtId="0" fontId="94" fillId="10" borderId="49" xfId="11" applyFont="1" applyFill="1" applyBorder="1" applyAlignment="1">
      <alignment horizontal="center" vertical="center"/>
    </xf>
    <xf numFmtId="0" fontId="94" fillId="10" borderId="48" xfId="11" applyFont="1" applyFill="1" applyBorder="1" applyAlignment="1">
      <alignment horizontal="center" vertical="center"/>
    </xf>
    <xf numFmtId="0" fontId="94" fillId="10" borderId="145" xfId="11" applyFont="1" applyFill="1" applyBorder="1" applyAlignment="1">
      <alignment horizontal="center" vertical="center"/>
    </xf>
    <xf numFmtId="0" fontId="94" fillId="10" borderId="95" xfId="11" applyFont="1" applyFill="1" applyBorder="1" applyAlignment="1">
      <alignment horizontal="center" vertical="center"/>
    </xf>
    <xf numFmtId="0" fontId="93" fillId="10" borderId="17" xfId="11" applyFont="1" applyFill="1" applyBorder="1" applyAlignment="1">
      <alignment horizontal="left" vertical="top" wrapText="1"/>
    </xf>
    <xf numFmtId="0" fontId="93" fillId="10" borderId="72" xfId="11" applyFont="1" applyFill="1" applyBorder="1" applyAlignment="1">
      <alignment horizontal="left" vertical="top" wrapText="1"/>
    </xf>
    <xf numFmtId="0" fontId="93" fillId="10" borderId="73" xfId="11" applyFont="1" applyFill="1" applyBorder="1" applyAlignment="1">
      <alignment horizontal="left" vertical="top" wrapText="1"/>
    </xf>
    <xf numFmtId="0" fontId="91" fillId="10" borderId="72" xfId="11" applyFont="1" applyFill="1" applyBorder="1" applyAlignment="1">
      <alignment horizontal="center" vertical="center" wrapText="1"/>
    </xf>
    <xf numFmtId="0" fontId="91" fillId="10" borderId="73" xfId="11" applyFont="1" applyFill="1" applyBorder="1" applyAlignment="1">
      <alignment horizontal="center" vertical="center" wrapText="1"/>
    </xf>
    <xf numFmtId="0" fontId="91" fillId="10" borderId="146" xfId="11" applyFont="1" applyFill="1" applyBorder="1" applyAlignment="1">
      <alignment horizontal="center" vertical="center" wrapText="1"/>
    </xf>
    <xf numFmtId="0" fontId="91" fillId="10" borderId="59" xfId="11" applyFont="1" applyFill="1" applyBorder="1" applyAlignment="1">
      <alignment horizontal="center" vertical="center" wrapText="1"/>
    </xf>
    <xf numFmtId="0" fontId="94" fillId="8" borderId="52" xfId="11" applyFont="1" applyFill="1" applyBorder="1" applyAlignment="1">
      <alignment horizontal="center" vertical="center"/>
    </xf>
    <xf numFmtId="0" fontId="94" fillId="8" borderId="8" xfId="11" applyFont="1" applyFill="1" applyBorder="1" applyAlignment="1">
      <alignment horizontal="center" vertical="center"/>
    </xf>
    <xf numFmtId="0" fontId="94" fillId="8" borderId="7" xfId="11" applyFont="1" applyFill="1" applyBorder="1" applyAlignment="1">
      <alignment horizontal="center" vertical="center"/>
    </xf>
    <xf numFmtId="0" fontId="94" fillId="8" borderId="60" xfId="11" applyFont="1" applyFill="1" applyBorder="1" applyAlignment="1">
      <alignment horizontal="center" vertical="center"/>
    </xf>
    <xf numFmtId="0" fontId="94" fillId="8" borderId="147" xfId="11" applyFont="1" applyFill="1" applyBorder="1" applyAlignment="1">
      <alignment horizontal="center" vertical="center"/>
    </xf>
    <xf numFmtId="0" fontId="91" fillId="8" borderId="17" xfId="11" applyFont="1" applyFill="1" applyBorder="1" applyAlignment="1">
      <alignment horizontal="center" vertical="center" wrapText="1"/>
    </xf>
    <xf numFmtId="0" fontId="91" fillId="8" borderId="72" xfId="11" applyFont="1" applyFill="1" applyBorder="1" applyAlignment="1">
      <alignment horizontal="center" vertical="center" wrapText="1"/>
    </xf>
    <xf numFmtId="0" fontId="91" fillId="8" borderId="73" xfId="11" applyFont="1" applyFill="1" applyBorder="1" applyAlignment="1">
      <alignment horizontal="center" vertical="center" wrapText="1"/>
    </xf>
    <xf numFmtId="0" fontId="93" fillId="8" borderId="72" xfId="11" applyFont="1" applyFill="1" applyBorder="1" applyAlignment="1">
      <alignment horizontal="left" vertical="top" wrapText="1"/>
    </xf>
    <xf numFmtId="0" fontId="93" fillId="8" borderId="146" xfId="11" applyFont="1" applyFill="1" applyBorder="1" applyAlignment="1">
      <alignment horizontal="left" vertical="top" wrapText="1"/>
    </xf>
    <xf numFmtId="0" fontId="89" fillId="4" borderId="151" xfId="11" applyFont="1" applyFill="1" applyBorder="1" applyAlignment="1">
      <alignment horizontal="center" vertical="center"/>
    </xf>
    <xf numFmtId="0" fontId="89" fillId="4" borderId="28" xfId="11" applyFont="1" applyFill="1" applyBorder="1" applyAlignment="1">
      <alignment horizontal="center" vertical="center"/>
    </xf>
    <xf numFmtId="0" fontId="89" fillId="4" borderId="152" xfId="11" applyFont="1" applyFill="1" applyBorder="1" applyAlignment="1">
      <alignment horizontal="center" vertical="center" shrinkToFit="1"/>
    </xf>
    <xf numFmtId="0" fontId="89" fillId="4" borderId="100" xfId="11" applyFont="1" applyFill="1" applyBorder="1" applyAlignment="1">
      <alignment horizontal="center" vertical="center" shrinkToFit="1"/>
    </xf>
    <xf numFmtId="0" fontId="94" fillId="12" borderId="94" xfId="11" applyFont="1" applyFill="1" applyBorder="1" applyAlignment="1">
      <alignment horizontal="center" vertical="center"/>
    </xf>
    <xf numFmtId="0" fontId="94" fillId="12" borderId="13" xfId="11" applyFont="1" applyFill="1" applyBorder="1" applyAlignment="1">
      <alignment horizontal="center" vertical="center"/>
    </xf>
    <xf numFmtId="0" fontId="94" fillId="12" borderId="49" xfId="11" applyFont="1" applyFill="1" applyBorder="1" applyAlignment="1">
      <alignment horizontal="center" vertical="center"/>
    </xf>
    <xf numFmtId="0" fontId="94" fillId="12" borderId="48" xfId="11" applyFont="1" applyFill="1" applyBorder="1" applyAlignment="1">
      <alignment horizontal="center" vertical="center"/>
    </xf>
    <xf numFmtId="0" fontId="94" fillId="12" borderId="153" xfId="11" applyFont="1" applyFill="1" applyBorder="1" applyAlignment="1">
      <alignment horizontal="center" vertical="center"/>
    </xf>
    <xf numFmtId="0" fontId="94" fillId="12" borderId="145" xfId="11" applyFont="1" applyFill="1" applyBorder="1" applyAlignment="1">
      <alignment horizontal="center" vertical="center"/>
    </xf>
    <xf numFmtId="0" fontId="93" fillId="12" borderId="17" xfId="11" applyFont="1" applyFill="1" applyBorder="1" applyAlignment="1">
      <alignment horizontal="left" vertical="top" wrapText="1"/>
    </xf>
    <xf numFmtId="0" fontId="91" fillId="12" borderId="72" xfId="11" applyFont="1" applyFill="1" applyBorder="1" applyAlignment="1">
      <alignment horizontal="center" vertical="center" wrapText="1"/>
    </xf>
    <xf numFmtId="0" fontId="93" fillId="12" borderId="73" xfId="11" applyFont="1" applyFill="1" applyBorder="1" applyAlignment="1">
      <alignment horizontal="left" vertical="top" wrapText="1"/>
    </xf>
    <xf numFmtId="0" fontId="93" fillId="12" borderId="72" xfId="11" applyFont="1" applyFill="1" applyBorder="1" applyAlignment="1">
      <alignment horizontal="left" vertical="top" wrapText="1"/>
    </xf>
    <xf numFmtId="0" fontId="91" fillId="12" borderId="154" xfId="11" applyFont="1" applyFill="1" applyBorder="1" applyAlignment="1">
      <alignment horizontal="center" vertical="center" wrapText="1"/>
    </xf>
    <xf numFmtId="0" fontId="91" fillId="12" borderId="59" xfId="11" applyFont="1" applyFill="1" applyBorder="1" applyAlignment="1">
      <alignment horizontal="center" vertical="center" wrapText="1"/>
    </xf>
    <xf numFmtId="14" fontId="89" fillId="0" borderId="0" xfId="11" applyNumberFormat="1" applyFont="1">
      <alignment vertical="center"/>
    </xf>
    <xf numFmtId="49" fontId="97" fillId="6" borderId="0" xfId="15" applyNumberFormat="1" applyFont="1" applyFill="1">
      <alignment vertical="center"/>
    </xf>
    <xf numFmtId="0" fontId="47" fillId="23" borderId="155" xfId="17" applyFont="1" applyFill="1" applyBorder="1" applyAlignment="1">
      <alignment horizontal="center" vertical="center"/>
    </xf>
    <xf numFmtId="11" fontId="49" fillId="24" borderId="159" xfId="17" applyNumberFormat="1" applyFont="1" applyFill="1" applyBorder="1" applyAlignment="1" applyProtection="1">
      <alignment horizontal="left" vertical="center" wrapText="1"/>
      <protection locked="0"/>
    </xf>
    <xf numFmtId="11" fontId="49" fillId="24" borderId="160" xfId="17" applyNumberFormat="1" applyFont="1" applyFill="1" applyBorder="1" applyAlignment="1" applyProtection="1">
      <alignment vertical="top" wrapText="1"/>
      <protection locked="0"/>
    </xf>
    <xf numFmtId="11" fontId="49" fillId="24" borderId="157" xfId="17" applyNumberFormat="1" applyFont="1" applyFill="1" applyBorder="1" applyAlignment="1" applyProtection="1">
      <alignment vertical="top" wrapText="1"/>
      <protection locked="0"/>
    </xf>
    <xf numFmtId="0" fontId="58" fillId="4" borderId="15" xfId="15" applyFont="1" applyFill="1" applyBorder="1" applyAlignment="1">
      <alignment horizontal="center" vertical="center"/>
    </xf>
    <xf numFmtId="0" fontId="0" fillId="4" borderId="4" xfId="0" applyFill="1" applyBorder="1" applyAlignment="1">
      <alignment horizontal="center" vertical="center"/>
    </xf>
    <xf numFmtId="0" fontId="58" fillId="4" borderId="93" xfId="15" applyFont="1" applyFill="1" applyBorder="1" applyAlignment="1">
      <alignment horizontal="center" vertical="center"/>
    </xf>
    <xf numFmtId="0" fontId="45" fillId="4" borderId="44" xfId="15" applyFont="1" applyFill="1" applyBorder="1" applyAlignment="1">
      <alignment horizontal="center" vertical="center" shrinkToFit="1"/>
    </xf>
    <xf numFmtId="0" fontId="45" fillId="4" borderId="45" xfId="15" applyFont="1" applyFill="1" applyBorder="1" applyAlignment="1">
      <alignment horizontal="center" vertical="center" shrinkToFit="1"/>
    </xf>
    <xf numFmtId="0" fontId="45" fillId="4" borderId="47" xfId="15" applyFont="1" applyFill="1" applyBorder="1" applyAlignment="1">
      <alignment horizontal="center" vertical="center" shrinkToFit="1"/>
    </xf>
    <xf numFmtId="0" fontId="47" fillId="4" borderId="57" xfId="15" applyFont="1" applyFill="1" applyBorder="1" applyAlignment="1">
      <alignment horizontal="center" vertical="center" wrapText="1"/>
    </xf>
    <xf numFmtId="0" fontId="47" fillId="4" borderId="12" xfId="15" applyFont="1" applyFill="1" applyBorder="1" applyAlignment="1">
      <alignment horizontal="center" vertical="center" wrapText="1"/>
    </xf>
    <xf numFmtId="0" fontId="47" fillId="6" borderId="20" xfId="15" applyFont="1" applyFill="1" applyBorder="1" applyAlignment="1">
      <alignment horizontal="left" vertical="center" wrapText="1"/>
    </xf>
    <xf numFmtId="0" fontId="47" fillId="6" borderId="0" xfId="15" applyFont="1" applyFill="1" applyAlignment="1">
      <alignment horizontal="left" vertical="center" wrapText="1"/>
    </xf>
    <xf numFmtId="0" fontId="47" fillId="6" borderId="21" xfId="15" applyFont="1" applyFill="1" applyBorder="1" applyAlignment="1">
      <alignment horizontal="left" vertical="center" wrapText="1"/>
    </xf>
    <xf numFmtId="0" fontId="47" fillId="6" borderId="28" xfId="15" applyFont="1" applyFill="1" applyBorder="1" applyAlignment="1">
      <alignment horizontal="left" vertical="center" wrapText="1"/>
    </xf>
    <xf numFmtId="0" fontId="47" fillId="4" borderId="27" xfId="15" applyFont="1" applyFill="1" applyBorder="1" applyAlignment="1">
      <alignment horizontal="center" vertical="center" wrapText="1"/>
    </xf>
    <xf numFmtId="0" fontId="47" fillId="4" borderId="26" xfId="15" applyFont="1" applyFill="1" applyBorder="1" applyAlignment="1">
      <alignment horizontal="center" vertical="center" wrapText="1"/>
    </xf>
    <xf numFmtId="0" fontId="47" fillId="6" borderId="77" xfId="15" applyFont="1" applyFill="1" applyBorder="1" applyAlignment="1">
      <alignment vertical="center" shrinkToFit="1"/>
    </xf>
    <xf numFmtId="0" fontId="47" fillId="6" borderId="62" xfId="15" applyFont="1" applyFill="1" applyBorder="1" applyAlignment="1">
      <alignment vertical="center" shrinkToFit="1"/>
    </xf>
    <xf numFmtId="0" fontId="47" fillId="12" borderId="16" xfId="15" applyFont="1" applyFill="1" applyBorder="1" applyAlignment="1" applyProtection="1">
      <alignment horizontal="left" vertical="center" wrapText="1"/>
      <protection locked="0"/>
    </xf>
    <xf numFmtId="0" fontId="47" fillId="12" borderId="59" xfId="15" applyFont="1" applyFill="1" applyBorder="1" applyAlignment="1" applyProtection="1">
      <alignment horizontal="left" vertical="center" wrapText="1"/>
      <protection locked="0"/>
    </xf>
    <xf numFmtId="0" fontId="45" fillId="4" borderId="57" xfId="15" applyFont="1" applyFill="1" applyBorder="1" applyAlignment="1">
      <alignment vertical="center" shrinkToFit="1"/>
    </xf>
    <xf numFmtId="0" fontId="45" fillId="4" borderId="12" xfId="15" applyFont="1" applyFill="1" applyBorder="1" applyAlignment="1">
      <alignment vertical="center" shrinkToFit="1"/>
    </xf>
    <xf numFmtId="0" fontId="45" fillId="12" borderId="57" xfId="15" applyFont="1" applyFill="1" applyBorder="1" applyAlignment="1" applyProtection="1">
      <alignment horizontal="left" vertical="center" shrinkToFit="1"/>
      <protection locked="0"/>
    </xf>
    <xf numFmtId="0" fontId="45" fillId="12" borderId="12" xfId="15" applyFont="1" applyFill="1" applyBorder="1" applyAlignment="1" applyProtection="1">
      <alignment horizontal="left" vertical="center" shrinkToFit="1"/>
      <protection locked="0"/>
    </xf>
    <xf numFmtId="0" fontId="45" fillId="12" borderId="58" xfId="15" applyFont="1" applyFill="1" applyBorder="1" applyAlignment="1" applyProtection="1">
      <alignment horizontal="left" vertical="center" shrinkToFit="1"/>
      <protection locked="0"/>
    </xf>
    <xf numFmtId="0" fontId="47" fillId="6" borderId="79" xfId="15" applyFont="1" applyFill="1" applyBorder="1" applyAlignment="1">
      <alignment vertical="center" shrinkToFit="1"/>
    </xf>
    <xf numFmtId="0" fontId="47" fillId="6" borderId="80" xfId="15" applyFont="1" applyFill="1" applyBorder="1" applyAlignment="1">
      <alignment vertical="center" shrinkToFit="1"/>
    </xf>
    <xf numFmtId="0" fontId="47" fillId="12" borderId="80" xfId="15" applyFont="1" applyFill="1" applyBorder="1" applyAlignment="1" applyProtection="1">
      <alignment horizontal="left" vertical="center" wrapText="1"/>
      <protection locked="0"/>
    </xf>
    <xf numFmtId="0" fontId="47" fillId="12" borderId="81" xfId="15" applyFont="1" applyFill="1" applyBorder="1" applyAlignment="1" applyProtection="1">
      <alignment horizontal="left" vertical="center" wrapText="1"/>
      <protection locked="0"/>
    </xf>
    <xf numFmtId="0" fontId="47" fillId="12" borderId="62" xfId="15" applyFont="1" applyFill="1" applyBorder="1" applyAlignment="1" applyProtection="1">
      <alignment horizontal="left" vertical="center" wrapText="1" shrinkToFit="1"/>
      <protection locked="0"/>
    </xf>
    <xf numFmtId="0" fontId="47" fillId="12" borderId="78" xfId="15" applyFont="1" applyFill="1" applyBorder="1" applyAlignment="1" applyProtection="1">
      <alignment horizontal="left" vertical="center" wrapText="1" shrinkToFit="1"/>
      <protection locked="0"/>
    </xf>
    <xf numFmtId="56" fontId="47" fillId="6" borderId="77" xfId="15" applyNumberFormat="1" applyFont="1" applyFill="1" applyBorder="1" applyAlignment="1">
      <alignment vertical="center" shrinkToFit="1"/>
    </xf>
    <xf numFmtId="56" fontId="47" fillId="6" borderId="62" xfId="15" applyNumberFormat="1" applyFont="1" applyFill="1" applyBorder="1" applyAlignment="1">
      <alignment vertical="center" shrinkToFit="1"/>
    </xf>
    <xf numFmtId="0" fontId="45" fillId="4" borderId="52" xfId="15" applyFont="1" applyFill="1" applyBorder="1" applyAlignment="1">
      <alignment horizontal="center" vertical="center" wrapText="1"/>
    </xf>
    <xf numFmtId="0" fontId="45" fillId="4" borderId="55" xfId="15" applyFont="1" applyFill="1" applyBorder="1" applyAlignment="1">
      <alignment horizontal="center" vertical="center" wrapText="1"/>
    </xf>
    <xf numFmtId="0" fontId="45" fillId="4" borderId="44" xfId="15" applyFont="1" applyFill="1" applyBorder="1" applyAlignment="1">
      <alignment horizontal="center" vertical="center"/>
    </xf>
    <xf numFmtId="0" fontId="45" fillId="4" borderId="45" xfId="15" applyFont="1" applyFill="1" applyBorder="1" applyAlignment="1">
      <alignment horizontal="center" vertical="center"/>
    </xf>
    <xf numFmtId="0" fontId="45" fillId="4" borderId="47" xfId="15" applyFont="1" applyFill="1" applyBorder="1" applyAlignment="1">
      <alignment horizontal="center" vertical="center"/>
    </xf>
    <xf numFmtId="56" fontId="47" fillId="0" borderId="62" xfId="15" applyNumberFormat="1" applyFont="1" applyBorder="1" applyAlignment="1">
      <alignment horizontal="left" vertical="center" shrinkToFit="1"/>
    </xf>
    <xf numFmtId="56" fontId="47" fillId="0" borderId="78" xfId="15" applyNumberFormat="1" applyFont="1" applyBorder="1" applyAlignment="1">
      <alignment horizontal="left" vertical="center" shrinkToFit="1"/>
    </xf>
    <xf numFmtId="0" fontId="45" fillId="4" borderId="44" xfId="15" applyFont="1" applyFill="1" applyBorder="1" applyAlignment="1">
      <alignment vertical="center" wrapText="1"/>
    </xf>
    <xf numFmtId="0" fontId="45" fillId="4" borderId="45" xfId="15" applyFont="1" applyFill="1" applyBorder="1" applyAlignment="1">
      <alignment vertical="center" wrapText="1"/>
    </xf>
    <xf numFmtId="0" fontId="45" fillId="4" borderId="93" xfId="15" applyFont="1" applyFill="1" applyBorder="1" applyAlignment="1">
      <alignment vertical="center" wrapText="1"/>
    </xf>
    <xf numFmtId="0" fontId="45" fillId="4" borderId="57" xfId="15" applyFont="1" applyFill="1" applyBorder="1" applyAlignment="1">
      <alignment horizontal="left" vertical="center" wrapText="1"/>
    </xf>
    <xf numFmtId="0" fontId="45" fillId="4" borderId="12" xfId="15" applyFont="1" applyFill="1" applyBorder="1" applyAlignment="1">
      <alignment horizontal="left" vertical="center" wrapText="1"/>
    </xf>
    <xf numFmtId="0" fontId="45" fillId="0" borderId="6" xfId="15" applyFont="1" applyBorder="1" applyAlignment="1">
      <alignment horizontal="right" vertical="center" shrinkToFit="1"/>
    </xf>
    <xf numFmtId="0" fontId="45" fillId="0" borderId="12" xfId="15" applyFont="1" applyBorder="1" applyAlignment="1">
      <alignment horizontal="right" vertical="center" shrinkToFit="1"/>
    </xf>
    <xf numFmtId="0" fontId="45" fillId="8" borderId="6" xfId="15" applyFont="1" applyFill="1" applyBorder="1" applyAlignment="1" applyProtection="1">
      <alignment horizontal="right" vertical="center" shrinkToFit="1"/>
      <protection locked="0"/>
    </xf>
    <xf numFmtId="0" fontId="45" fillId="8" borderId="3" xfId="15" applyFont="1" applyFill="1" applyBorder="1" applyAlignment="1" applyProtection="1">
      <alignment horizontal="right" vertical="center" shrinkToFit="1"/>
      <protection locked="0"/>
    </xf>
    <xf numFmtId="0" fontId="85" fillId="14" borderId="0" xfId="15" applyFont="1" applyFill="1" applyAlignment="1">
      <alignment horizontal="right" vertical="center" shrinkToFit="1"/>
    </xf>
    <xf numFmtId="0" fontId="55" fillId="4" borderId="129" xfId="15" applyFont="1" applyFill="1" applyBorder="1" applyAlignment="1">
      <alignment horizontal="center" vertical="center" shrinkToFit="1"/>
    </xf>
    <xf numFmtId="0" fontId="55" fillId="4" borderId="130" xfId="15" applyFont="1" applyFill="1" applyBorder="1" applyAlignment="1">
      <alignment horizontal="center" vertical="center" shrinkToFit="1"/>
    </xf>
    <xf numFmtId="0" fontId="14" fillId="13" borderId="6" xfId="15" applyFont="1" applyFill="1" applyBorder="1" applyAlignment="1">
      <alignment horizontal="left" vertical="center" shrinkToFit="1"/>
    </xf>
    <xf numFmtId="0" fontId="14" fillId="13" borderId="12" xfId="15" applyFont="1" applyFill="1" applyBorder="1" applyAlignment="1">
      <alignment horizontal="left" vertical="center" shrinkToFit="1"/>
    </xf>
    <xf numFmtId="0" fontId="14" fillId="13" borderId="3" xfId="15" applyFont="1" applyFill="1" applyBorder="1" applyAlignment="1">
      <alignment horizontal="left" vertical="center" shrinkToFit="1"/>
    </xf>
    <xf numFmtId="0" fontId="14" fillId="20" borderId="6" xfId="15" applyFont="1" applyFill="1" applyBorder="1" applyAlignment="1">
      <alignment horizontal="left" vertical="center" shrinkToFit="1"/>
    </xf>
    <xf numFmtId="0" fontId="14" fillId="20" borderId="12" xfId="15" applyFont="1" applyFill="1" applyBorder="1" applyAlignment="1">
      <alignment horizontal="left" vertical="center" shrinkToFit="1"/>
    </xf>
    <xf numFmtId="0" fontId="14" fillId="20" borderId="3" xfId="15" applyFont="1" applyFill="1" applyBorder="1" applyAlignment="1">
      <alignment horizontal="left" vertical="center" shrinkToFit="1"/>
    </xf>
    <xf numFmtId="0" fontId="53" fillId="19" borderId="6" xfId="0" applyFont="1" applyFill="1" applyBorder="1" applyAlignment="1">
      <alignment horizontal="left" vertical="center" shrinkToFit="1"/>
    </xf>
    <xf numFmtId="0" fontId="53" fillId="19" borderId="12" xfId="0" applyFont="1" applyFill="1" applyBorder="1" applyAlignment="1">
      <alignment horizontal="left" vertical="center" shrinkToFit="1"/>
    </xf>
    <xf numFmtId="0" fontId="53" fillId="19" borderId="3" xfId="0" applyFont="1" applyFill="1" applyBorder="1" applyAlignment="1">
      <alignment horizontal="left" vertical="center" shrinkToFit="1"/>
    </xf>
    <xf numFmtId="0" fontId="53" fillId="10" borderId="6" xfId="0" applyFont="1" applyFill="1" applyBorder="1" applyAlignment="1">
      <alignment horizontal="left" vertical="center" shrinkToFit="1"/>
    </xf>
    <xf numFmtId="0" fontId="53" fillId="10" borderId="12" xfId="0" applyFont="1" applyFill="1" applyBorder="1" applyAlignment="1">
      <alignment horizontal="left" vertical="center" shrinkToFit="1"/>
    </xf>
    <xf numFmtId="0" fontId="53" fillId="10" borderId="3" xfId="0" applyFont="1" applyFill="1" applyBorder="1" applyAlignment="1">
      <alignment horizontal="left" vertical="center" shrinkToFit="1"/>
    </xf>
    <xf numFmtId="0" fontId="53" fillId="16" borderId="6" xfId="0" applyFont="1" applyFill="1" applyBorder="1" applyAlignment="1">
      <alignment horizontal="left" vertical="center" shrinkToFit="1"/>
    </xf>
    <xf numFmtId="0" fontId="53" fillId="16" borderId="12" xfId="0" applyFont="1" applyFill="1" applyBorder="1" applyAlignment="1">
      <alignment horizontal="left" vertical="center" shrinkToFit="1"/>
    </xf>
    <xf numFmtId="0" fontId="53" fillId="16" borderId="3" xfId="0" applyFont="1" applyFill="1" applyBorder="1" applyAlignment="1">
      <alignment horizontal="left" vertical="center" shrinkToFit="1"/>
    </xf>
    <xf numFmtId="0" fontId="56" fillId="0" borderId="17" xfId="15" applyFont="1" applyBorder="1" applyAlignment="1">
      <alignment horizontal="center" vertical="center" shrinkToFit="1"/>
    </xf>
    <xf numFmtId="0" fontId="56" fillId="0" borderId="59" xfId="15" applyFont="1" applyBorder="1" applyAlignment="1">
      <alignment horizontal="center" vertical="center" shrinkToFit="1"/>
    </xf>
    <xf numFmtId="0" fontId="56" fillId="0" borderId="94" xfId="15" applyFont="1" applyBorder="1" applyAlignment="1">
      <alignment horizontal="center" vertical="center" shrinkToFit="1"/>
    </xf>
    <xf numFmtId="0" fontId="56" fillId="0" borderId="95" xfId="15" applyFont="1" applyBorder="1" applyAlignment="1">
      <alignment horizontal="center" vertical="center" shrinkToFit="1"/>
    </xf>
    <xf numFmtId="0" fontId="47" fillId="4" borderId="124" xfId="15" applyFont="1" applyFill="1" applyBorder="1" applyAlignment="1">
      <alignment horizontal="center" vertical="center"/>
    </xf>
    <xf numFmtId="0" fontId="47" fillId="4" borderId="128" xfId="15" applyFont="1" applyFill="1" applyBorder="1" applyAlignment="1">
      <alignment horizontal="center" vertical="center"/>
    </xf>
    <xf numFmtId="0" fontId="47" fillId="4" borderId="125" xfId="15" applyFont="1" applyFill="1" applyBorder="1" applyAlignment="1">
      <alignment horizontal="center" vertical="center"/>
    </xf>
    <xf numFmtId="0" fontId="47" fillId="4" borderId="127" xfId="15" applyFont="1" applyFill="1" applyBorder="1" applyAlignment="1">
      <alignment horizontal="center" vertical="center"/>
    </xf>
    <xf numFmtId="0" fontId="45" fillId="12" borderId="48" xfId="15" applyFont="1" applyFill="1" applyBorder="1" applyAlignment="1" applyProtection="1">
      <alignment horizontal="center" vertical="center" shrinkToFit="1"/>
      <protection locked="0"/>
    </xf>
    <xf numFmtId="0" fontId="45" fillId="12" borderId="22" xfId="15" applyFont="1" applyFill="1" applyBorder="1" applyAlignment="1" applyProtection="1">
      <alignment horizontal="center" vertical="center" shrinkToFit="1"/>
      <protection locked="0"/>
    </xf>
    <xf numFmtId="0" fontId="47" fillId="6" borderId="52" xfId="15" applyFont="1" applyFill="1" applyBorder="1" applyAlignment="1">
      <alignment horizontal="center" vertical="center"/>
    </xf>
    <xf numFmtId="0" fontId="47" fillId="6" borderId="55" xfId="15" applyFont="1" applyFill="1" applyBorder="1" applyAlignment="1">
      <alignment horizontal="center" vertical="center"/>
    </xf>
    <xf numFmtId="0" fontId="47" fillId="6" borderId="56" xfId="15" applyFont="1" applyFill="1" applyBorder="1" applyAlignment="1">
      <alignment horizontal="center" vertical="center"/>
    </xf>
    <xf numFmtId="38" fontId="56" fillId="0" borderId="72" xfId="1" applyFont="1" applyBorder="1" applyAlignment="1">
      <alignment horizontal="right" vertical="center" shrinkToFit="1"/>
    </xf>
    <xf numFmtId="38" fontId="56" fillId="0" borderId="73" xfId="1" applyFont="1" applyBorder="1" applyAlignment="1">
      <alignment horizontal="right" vertical="center" shrinkToFit="1"/>
    </xf>
    <xf numFmtId="38" fontId="85" fillId="14" borderId="0" xfId="1" applyFont="1" applyFill="1" applyBorder="1" applyAlignment="1">
      <alignment horizontal="right" vertical="center" shrinkToFit="1"/>
    </xf>
    <xf numFmtId="0" fontId="54" fillId="0" borderId="11" xfId="0" applyFont="1" applyBorder="1" applyAlignment="1">
      <alignment horizontal="left" vertical="center" shrinkToFit="1"/>
    </xf>
    <xf numFmtId="0" fontId="26" fillId="0" borderId="0" xfId="15" applyFont="1" applyAlignment="1">
      <alignment horizontal="center" vertical="center"/>
    </xf>
    <xf numFmtId="0" fontId="10" fillId="0" borderId="0" xfId="15" applyFont="1" applyAlignment="1">
      <alignment horizontal="center" vertical="center"/>
    </xf>
    <xf numFmtId="38" fontId="10" fillId="0" borderId="0" xfId="2" applyFont="1" applyFill="1" applyBorder="1" applyAlignment="1" applyProtection="1">
      <alignment horizontal="center" vertical="center"/>
    </xf>
    <xf numFmtId="38" fontId="10" fillId="7" borderId="6" xfId="2" applyFont="1" applyFill="1" applyBorder="1" applyAlignment="1" applyProtection="1">
      <alignment horizontal="center" vertical="center"/>
    </xf>
    <xf numFmtId="38" fontId="10" fillId="7" borderId="12" xfId="2" applyFont="1" applyFill="1" applyBorder="1" applyAlignment="1" applyProtection="1">
      <alignment horizontal="center" vertical="center"/>
    </xf>
    <xf numFmtId="38" fontId="10" fillId="7" borderId="3" xfId="2" applyFont="1" applyFill="1" applyBorder="1" applyAlignment="1" applyProtection="1">
      <alignment horizontal="center" vertical="center"/>
    </xf>
    <xf numFmtId="0" fontId="53" fillId="12" borderId="6" xfId="0" applyFont="1" applyFill="1" applyBorder="1" applyAlignment="1">
      <alignment horizontal="left" vertical="center" shrinkToFit="1"/>
    </xf>
    <xf numFmtId="0" fontId="53" fillId="12" borderId="12" xfId="0" applyFont="1" applyFill="1" applyBorder="1" applyAlignment="1">
      <alignment horizontal="left" vertical="center" shrinkToFit="1"/>
    </xf>
    <xf numFmtId="0" fontId="53" fillId="12" borderId="3" xfId="0" applyFont="1" applyFill="1" applyBorder="1" applyAlignment="1">
      <alignment horizontal="left" vertical="center" shrinkToFit="1"/>
    </xf>
    <xf numFmtId="0" fontId="69" fillId="4" borderId="18" xfId="15" applyFont="1" applyFill="1" applyBorder="1" applyAlignment="1">
      <alignment horizontal="center" vertical="center"/>
    </xf>
    <xf numFmtId="0" fontId="69" fillId="4" borderId="21" xfId="15" applyFont="1" applyFill="1" applyBorder="1" applyAlignment="1">
      <alignment horizontal="center" vertical="center"/>
    </xf>
    <xf numFmtId="0" fontId="69" fillId="4" borderId="96" xfId="15" applyFont="1" applyFill="1" applyBorder="1" applyAlignment="1">
      <alignment horizontal="center" vertical="center"/>
    </xf>
    <xf numFmtId="0" fontId="69" fillId="4" borderId="94" xfId="15" applyFont="1" applyFill="1" applyBorder="1" applyAlignment="1">
      <alignment horizontal="center" vertical="center"/>
    </xf>
    <xf numFmtId="0" fontId="69" fillId="4" borderId="9" xfId="15" applyFont="1" applyFill="1" applyBorder="1" applyAlignment="1">
      <alignment horizontal="center" vertical="center"/>
    </xf>
    <xf numFmtId="0" fontId="69" fillId="4" borderId="63" xfId="15" applyFont="1" applyFill="1" applyBorder="1" applyAlignment="1">
      <alignment horizontal="center" vertical="center"/>
    </xf>
    <xf numFmtId="0" fontId="14" fillId="12" borderId="6" xfId="15" applyFont="1" applyFill="1" applyBorder="1" applyAlignment="1">
      <alignment horizontal="left" vertical="center" shrinkToFit="1"/>
    </xf>
    <xf numFmtId="0" fontId="14" fillId="12" borderId="12" xfId="15" applyFont="1" applyFill="1" applyBorder="1" applyAlignment="1">
      <alignment horizontal="left" vertical="center" shrinkToFit="1"/>
    </xf>
    <xf numFmtId="0" fontId="14" fillId="12" borderId="3" xfId="15" applyFont="1" applyFill="1" applyBorder="1" applyAlignment="1">
      <alignment horizontal="left" vertical="center" shrinkToFit="1"/>
    </xf>
    <xf numFmtId="0" fontId="14" fillId="10" borderId="6" xfId="15" applyFont="1" applyFill="1" applyBorder="1" applyAlignment="1">
      <alignment horizontal="left" vertical="center" shrinkToFit="1"/>
    </xf>
    <xf numFmtId="0" fontId="14" fillId="10" borderId="12" xfId="15" applyFont="1" applyFill="1" applyBorder="1" applyAlignment="1">
      <alignment horizontal="left" vertical="center" shrinkToFit="1"/>
    </xf>
    <xf numFmtId="0" fontId="14" fillId="10" borderId="3" xfId="15" applyFont="1" applyFill="1" applyBorder="1" applyAlignment="1">
      <alignment horizontal="left" vertical="center" shrinkToFit="1"/>
    </xf>
    <xf numFmtId="0" fontId="47" fillId="12" borderId="62" xfId="15" applyFont="1" applyFill="1" applyBorder="1" applyAlignment="1" applyProtection="1">
      <alignment vertical="center" shrinkToFit="1"/>
      <protection locked="0"/>
    </xf>
    <xf numFmtId="0" fontId="47" fillId="12" borderId="78" xfId="15" applyFont="1" applyFill="1" applyBorder="1" applyAlignment="1" applyProtection="1">
      <alignment vertical="center" shrinkToFit="1"/>
      <protection locked="0"/>
    </xf>
    <xf numFmtId="0" fontId="68" fillId="6" borderId="0" xfId="15" applyFont="1" applyFill="1" applyAlignment="1">
      <alignment horizontal="center" vertical="center"/>
    </xf>
    <xf numFmtId="38" fontId="74" fillId="10" borderId="0" xfId="2" applyFont="1" applyFill="1" applyAlignment="1" applyProtection="1">
      <alignment horizontal="center" vertical="center"/>
    </xf>
    <xf numFmtId="56" fontId="47" fillId="0" borderId="62" xfId="15" applyNumberFormat="1" applyFont="1" applyBorder="1" applyAlignment="1">
      <alignment horizontal="center" vertical="center" shrinkToFit="1"/>
    </xf>
    <xf numFmtId="0" fontId="45" fillId="4" borderId="57" xfId="15" applyFont="1" applyFill="1" applyBorder="1" applyAlignment="1">
      <alignment vertical="center" wrapText="1"/>
    </xf>
    <xf numFmtId="0" fontId="45" fillId="4" borderId="12" xfId="15" applyFont="1" applyFill="1" applyBorder="1" applyAlignment="1">
      <alignment vertical="center" wrapText="1"/>
    </xf>
    <xf numFmtId="0" fontId="46" fillId="6" borderId="0" xfId="15" applyFont="1" applyFill="1" applyAlignment="1">
      <alignment horizontal="right" vertical="center"/>
    </xf>
    <xf numFmtId="38" fontId="45" fillId="4" borderId="44" xfId="2" applyFont="1" applyFill="1" applyBorder="1" applyAlignment="1" applyProtection="1">
      <alignment horizontal="center" vertical="center" wrapText="1"/>
    </xf>
    <xf numFmtId="38" fontId="45" fillId="4" borderId="45" xfId="2" applyFont="1" applyFill="1" applyBorder="1" applyAlignment="1" applyProtection="1">
      <alignment horizontal="center" vertical="center" wrapText="1"/>
    </xf>
    <xf numFmtId="38" fontId="45" fillId="4" borderId="47" xfId="2" applyFont="1" applyFill="1" applyBorder="1" applyAlignment="1" applyProtection="1">
      <alignment horizontal="center" vertical="center" wrapText="1"/>
    </xf>
    <xf numFmtId="38" fontId="45" fillId="8" borderId="52" xfId="2" applyFont="1" applyFill="1" applyBorder="1" applyAlignment="1" applyProtection="1">
      <alignment horizontal="right" vertical="center" shrinkToFit="1"/>
      <protection locked="0"/>
    </xf>
    <xf numFmtId="38" fontId="45" fillId="8" borderId="55" xfId="2" applyFont="1" applyFill="1" applyBorder="1" applyAlignment="1" applyProtection="1">
      <alignment horizontal="right" vertical="center" shrinkToFit="1"/>
      <protection locked="0"/>
    </xf>
    <xf numFmtId="38" fontId="45" fillId="8" borderId="56" xfId="2" applyFont="1" applyFill="1" applyBorder="1" applyAlignment="1" applyProtection="1">
      <alignment horizontal="right" vertical="center" shrinkToFit="1"/>
      <protection locked="0"/>
    </xf>
    <xf numFmtId="38" fontId="45" fillId="8" borderId="57" xfId="2" applyFont="1" applyFill="1" applyBorder="1" applyAlignment="1" applyProtection="1">
      <alignment horizontal="right" vertical="center" shrinkToFit="1"/>
      <protection locked="0"/>
    </xf>
    <xf numFmtId="38" fontId="45" fillId="8" borderId="12" xfId="2" applyFont="1" applyFill="1" applyBorder="1" applyAlignment="1" applyProtection="1">
      <alignment horizontal="right" vertical="center" shrinkToFit="1"/>
      <protection locked="0"/>
    </xf>
    <xf numFmtId="38" fontId="45" fillId="8" borderId="58" xfId="2" applyFont="1" applyFill="1" applyBorder="1" applyAlignment="1" applyProtection="1">
      <alignment horizontal="right" vertical="center" shrinkToFit="1"/>
      <protection locked="0"/>
    </xf>
    <xf numFmtId="0" fontId="47" fillId="9" borderId="74" xfId="15" applyFont="1" applyFill="1" applyBorder="1" applyAlignment="1">
      <alignment horizontal="center" vertical="center"/>
    </xf>
    <xf numFmtId="0" fontId="47" fillId="9" borderId="75" xfId="15" applyFont="1" applyFill="1" applyBorder="1" applyAlignment="1">
      <alignment horizontal="center" vertical="center"/>
    </xf>
    <xf numFmtId="38" fontId="47" fillId="8" borderId="109" xfId="2" applyFont="1" applyFill="1" applyBorder="1" applyAlignment="1" applyProtection="1">
      <alignment horizontal="center" vertical="center"/>
      <protection locked="0"/>
    </xf>
    <xf numFmtId="38" fontId="47" fillId="8" borderId="110" xfId="2" applyFont="1" applyFill="1" applyBorder="1" applyAlignment="1" applyProtection="1">
      <alignment horizontal="center" vertical="center"/>
      <protection locked="0"/>
    </xf>
    <xf numFmtId="38" fontId="47" fillId="8" borderId="111" xfId="2" applyFont="1" applyFill="1" applyBorder="1" applyAlignment="1" applyProtection="1">
      <alignment horizontal="center" vertical="center"/>
      <protection locked="0"/>
    </xf>
    <xf numFmtId="38" fontId="47" fillId="8" borderId="112" xfId="2" applyFont="1" applyFill="1" applyBorder="1" applyAlignment="1" applyProtection="1">
      <alignment horizontal="center" vertical="center"/>
      <protection locked="0"/>
    </xf>
    <xf numFmtId="38" fontId="47" fillId="8" borderId="113" xfId="2" applyFont="1" applyFill="1" applyBorder="1" applyAlignment="1" applyProtection="1">
      <alignment horizontal="center" vertical="center"/>
      <protection locked="0"/>
    </xf>
    <xf numFmtId="38" fontId="47" fillId="8" borderId="114" xfId="2" applyFont="1" applyFill="1" applyBorder="1" applyAlignment="1" applyProtection="1">
      <alignment horizontal="center" vertical="center"/>
      <protection locked="0"/>
    </xf>
    <xf numFmtId="0" fontId="47" fillId="12" borderId="17" xfId="15" applyFont="1" applyFill="1" applyBorder="1" applyAlignment="1" applyProtection="1">
      <alignment horizontal="center" vertical="center" wrapText="1"/>
      <protection locked="0"/>
    </xf>
    <xf numFmtId="0" fontId="47" fillId="12" borderId="16" xfId="15" applyFont="1" applyFill="1" applyBorder="1" applyAlignment="1" applyProtection="1">
      <alignment horizontal="center" vertical="center" wrapText="1"/>
      <protection locked="0"/>
    </xf>
    <xf numFmtId="0" fontId="45" fillId="0" borderId="57" xfId="15" applyFont="1" applyBorder="1" applyAlignment="1">
      <alignment horizontal="right" vertical="center" shrinkToFit="1"/>
    </xf>
    <xf numFmtId="0" fontId="45" fillId="0" borderId="3" xfId="15" applyFont="1" applyBorder="1" applyAlignment="1">
      <alignment horizontal="right" vertical="center" shrinkToFit="1"/>
    </xf>
    <xf numFmtId="0" fontId="53" fillId="14" borderId="6" xfId="0" applyFont="1" applyFill="1" applyBorder="1" applyAlignment="1">
      <alignment horizontal="left" vertical="center" shrinkToFit="1"/>
    </xf>
    <xf numFmtId="0" fontId="53" fillId="14" borderId="12" xfId="0" applyFont="1" applyFill="1" applyBorder="1" applyAlignment="1">
      <alignment horizontal="left" vertical="center" shrinkToFit="1"/>
    </xf>
    <xf numFmtId="0" fontId="53" fillId="14" borderId="3" xfId="0" applyFont="1" applyFill="1" applyBorder="1" applyAlignment="1">
      <alignment horizontal="left" vertical="center" shrinkToFit="1"/>
    </xf>
    <xf numFmtId="0" fontId="47" fillId="6" borderId="0" xfId="15" applyFont="1" applyFill="1" applyAlignment="1">
      <alignment horizontal="center" vertical="center" shrinkToFit="1"/>
    </xf>
    <xf numFmtId="0" fontId="47" fillId="6" borderId="19" xfId="15" applyFont="1" applyFill="1" applyBorder="1" applyAlignment="1">
      <alignment horizontal="center" vertical="center" shrinkToFit="1"/>
    </xf>
    <xf numFmtId="0" fontId="56" fillId="0" borderId="57" xfId="15" applyFont="1" applyBorder="1" applyAlignment="1">
      <alignment horizontal="center" vertical="center" shrinkToFit="1"/>
    </xf>
    <xf numFmtId="0" fontId="56" fillId="0" borderId="58" xfId="15" applyFont="1" applyBorder="1" applyAlignment="1">
      <alignment horizontal="center" vertical="center" shrinkToFit="1"/>
    </xf>
    <xf numFmtId="38" fontId="45" fillId="0" borderId="51" xfId="2" applyFont="1" applyFill="1" applyBorder="1" applyAlignment="1" applyProtection="1">
      <alignment horizontal="right" vertical="center" wrapText="1"/>
    </xf>
    <xf numFmtId="38" fontId="45" fillId="0" borderId="45" xfId="2" applyFont="1" applyFill="1" applyBorder="1" applyAlignment="1" applyProtection="1">
      <alignment horizontal="right" vertical="center" wrapText="1"/>
    </xf>
    <xf numFmtId="38" fontId="45" fillId="0" borderId="47" xfId="2" applyFont="1" applyFill="1" applyBorder="1" applyAlignment="1" applyProtection="1">
      <alignment horizontal="right" vertical="center" wrapText="1"/>
    </xf>
    <xf numFmtId="38" fontId="45" fillId="0" borderId="91" xfId="2" applyFont="1" applyFill="1" applyBorder="1" applyAlignment="1" applyProtection="1">
      <alignment horizontal="right" vertical="center" wrapText="1"/>
    </xf>
    <xf numFmtId="38" fontId="45" fillId="0" borderId="21" xfId="2" applyFont="1" applyFill="1" applyBorder="1" applyAlignment="1" applyProtection="1">
      <alignment horizontal="right" vertical="center" wrapText="1"/>
    </xf>
    <xf numFmtId="38" fontId="45" fillId="0" borderId="28" xfId="2" applyFont="1" applyFill="1" applyBorder="1" applyAlignment="1" applyProtection="1">
      <alignment horizontal="right" vertical="center" wrapText="1"/>
    </xf>
    <xf numFmtId="38" fontId="45" fillId="12" borderId="44" xfId="2" applyFont="1" applyFill="1" applyBorder="1" applyAlignment="1" applyProtection="1">
      <alignment vertical="center" shrinkToFit="1"/>
      <protection locked="0"/>
    </xf>
    <xf numFmtId="38" fontId="45" fillId="12" borderId="45" xfId="2" applyFont="1" applyFill="1" applyBorder="1" applyAlignment="1" applyProtection="1">
      <alignment vertical="center" shrinkToFit="1"/>
      <protection locked="0"/>
    </xf>
    <xf numFmtId="38" fontId="45" fillId="12" borderId="93" xfId="2" applyFont="1" applyFill="1" applyBorder="1" applyAlignment="1" applyProtection="1">
      <alignment vertical="center" shrinkToFit="1"/>
      <protection locked="0"/>
    </xf>
    <xf numFmtId="38" fontId="45" fillId="12" borderId="52" xfId="2" applyFont="1" applyFill="1" applyBorder="1" applyAlignment="1" applyProtection="1">
      <alignment vertical="center" shrinkToFit="1"/>
      <protection locked="0"/>
    </xf>
    <xf numFmtId="38" fontId="45" fillId="12" borderId="55" xfId="2" applyFont="1" applyFill="1" applyBorder="1" applyAlignment="1" applyProtection="1">
      <alignment vertical="center" shrinkToFit="1"/>
      <protection locked="0"/>
    </xf>
    <xf numFmtId="38" fontId="45" fillId="12" borderId="85" xfId="2" applyFont="1" applyFill="1" applyBorder="1" applyAlignment="1" applyProtection="1">
      <alignment vertical="center" shrinkToFit="1"/>
      <protection locked="0"/>
    </xf>
    <xf numFmtId="38" fontId="45" fillId="8" borderId="51" xfId="1" applyFont="1" applyFill="1" applyBorder="1" applyAlignment="1" applyProtection="1">
      <alignment horizontal="right" vertical="center" shrinkToFit="1"/>
      <protection locked="0"/>
    </xf>
    <xf numFmtId="38" fontId="45" fillId="8" borderId="93" xfId="1" applyFont="1" applyFill="1" applyBorder="1" applyAlignment="1" applyProtection="1">
      <alignment horizontal="right" vertical="center" shrinkToFit="1"/>
      <protection locked="0"/>
    </xf>
    <xf numFmtId="38" fontId="45" fillId="12" borderId="6" xfId="1" applyFont="1" applyFill="1" applyBorder="1" applyAlignment="1" applyProtection="1">
      <alignment vertical="center" shrinkToFit="1"/>
      <protection locked="0"/>
    </xf>
    <xf numFmtId="38" fontId="45" fillId="12" borderId="12" xfId="1" applyFont="1" applyFill="1" applyBorder="1" applyAlignment="1" applyProtection="1">
      <alignment vertical="center" shrinkToFit="1"/>
      <protection locked="0"/>
    </xf>
    <xf numFmtId="38" fontId="45" fillId="12" borderId="51" xfId="1" applyFont="1" applyFill="1" applyBorder="1" applyAlignment="1" applyProtection="1">
      <alignment vertical="center" shrinkToFit="1"/>
      <protection locked="0"/>
    </xf>
    <xf numFmtId="38" fontId="45" fillId="12" borderId="45" xfId="1" applyFont="1" applyFill="1" applyBorder="1" applyAlignment="1" applyProtection="1">
      <alignment vertical="center" shrinkToFit="1"/>
      <protection locked="0"/>
    </xf>
    <xf numFmtId="38" fontId="45" fillId="12" borderId="88" xfId="1" applyFont="1" applyFill="1" applyBorder="1" applyAlignment="1" applyProtection="1">
      <alignment vertical="center" shrinkToFit="1"/>
      <protection locked="0"/>
    </xf>
    <xf numFmtId="38" fontId="45" fillId="12" borderId="55" xfId="1" applyFont="1" applyFill="1" applyBorder="1" applyAlignment="1" applyProtection="1">
      <alignment vertical="center" shrinkToFit="1"/>
      <protection locked="0"/>
    </xf>
    <xf numFmtId="38" fontId="45" fillId="8" borderId="89" xfId="1" applyFont="1" applyFill="1" applyBorder="1" applyAlignment="1" applyProtection="1">
      <alignment horizontal="right" vertical="center" shrinkToFit="1"/>
      <protection locked="0"/>
    </xf>
    <xf numFmtId="38" fontId="45" fillId="8" borderId="59" xfId="1" applyFont="1" applyFill="1" applyBorder="1" applyAlignment="1" applyProtection="1">
      <alignment horizontal="right" vertical="center" shrinkToFit="1"/>
      <protection locked="0"/>
    </xf>
    <xf numFmtId="38" fontId="45" fillId="8" borderId="51" xfId="2" applyFont="1" applyFill="1" applyBorder="1" applyAlignment="1" applyProtection="1">
      <alignment horizontal="right" vertical="center" shrinkToFit="1"/>
      <protection locked="0"/>
    </xf>
    <xf numFmtId="38" fontId="45" fillId="8" borderId="47" xfId="2" applyFont="1" applyFill="1" applyBorder="1" applyAlignment="1" applyProtection="1">
      <alignment horizontal="right" vertical="center" shrinkToFit="1"/>
      <protection locked="0"/>
    </xf>
    <xf numFmtId="38" fontId="45" fillId="8" borderId="47" xfId="1" applyFont="1" applyFill="1" applyBorder="1" applyAlignment="1" applyProtection="1">
      <alignment horizontal="right" vertical="center" shrinkToFit="1"/>
      <protection locked="0"/>
    </xf>
    <xf numFmtId="38" fontId="45" fillId="12" borderId="17" xfId="2" applyFont="1" applyFill="1" applyBorder="1" applyAlignment="1" applyProtection="1">
      <alignment vertical="center" shrinkToFit="1"/>
      <protection locked="0"/>
    </xf>
    <xf numFmtId="38" fontId="45" fillId="12" borderId="16" xfId="2" applyFont="1" applyFill="1" applyBorder="1" applyAlignment="1" applyProtection="1">
      <alignment vertical="center" shrinkToFit="1"/>
      <protection locked="0"/>
    </xf>
    <xf numFmtId="38" fontId="45" fillId="12" borderId="82" xfId="2" applyFont="1" applyFill="1" applyBorder="1" applyAlignment="1" applyProtection="1">
      <alignment vertical="center" shrinkToFit="1"/>
      <protection locked="0"/>
    </xf>
    <xf numFmtId="38" fontId="45" fillId="8" borderId="6" xfId="1" applyFont="1" applyFill="1" applyBorder="1" applyAlignment="1" applyProtection="1">
      <alignment horizontal="right" vertical="center" shrinkToFit="1"/>
      <protection locked="0"/>
    </xf>
    <xf numFmtId="38" fontId="45" fillId="8" borderId="3" xfId="1" applyFont="1" applyFill="1" applyBorder="1" applyAlignment="1" applyProtection="1">
      <alignment horizontal="right" vertical="center" shrinkToFit="1"/>
      <protection locked="0"/>
    </xf>
    <xf numFmtId="38" fontId="45" fillId="8" borderId="82" xfId="1" applyFont="1" applyFill="1" applyBorder="1" applyAlignment="1" applyProtection="1">
      <alignment horizontal="right" vertical="center" shrinkToFit="1"/>
      <protection locked="0"/>
    </xf>
    <xf numFmtId="38" fontId="45" fillId="8" borderId="93" xfId="2" applyFont="1" applyFill="1" applyBorder="1" applyAlignment="1" applyProtection="1">
      <alignment horizontal="right" vertical="center" shrinkToFit="1"/>
      <protection locked="0"/>
    </xf>
    <xf numFmtId="0" fontId="45" fillId="4" borderId="52" xfId="15" applyFont="1" applyFill="1" applyBorder="1" applyAlignment="1">
      <alignment vertical="center" wrapText="1"/>
    </xf>
    <xf numFmtId="0" fontId="45" fillId="4" borderId="55" xfId="15" applyFont="1" applyFill="1" applyBorder="1" applyAlignment="1">
      <alignment vertical="center" wrapText="1"/>
    </xf>
    <xf numFmtId="0" fontId="45" fillId="4" borderId="85" xfId="15" applyFont="1" applyFill="1" applyBorder="1" applyAlignment="1">
      <alignment vertical="center" wrapText="1"/>
    </xf>
    <xf numFmtId="0" fontId="45" fillId="4" borderId="18" xfId="15" applyFont="1" applyFill="1" applyBorder="1" applyAlignment="1">
      <alignment vertical="center" wrapText="1"/>
    </xf>
    <xf numFmtId="0" fontId="45" fillId="4" borderId="21" xfId="15" applyFont="1" applyFill="1" applyBorder="1" applyAlignment="1">
      <alignment vertical="center" wrapText="1"/>
    </xf>
    <xf numFmtId="0" fontId="45" fillId="4" borderId="90" xfId="15" applyFont="1" applyFill="1" applyBorder="1" applyAlignment="1">
      <alignment vertical="center" wrapText="1"/>
    </xf>
    <xf numFmtId="38" fontId="45" fillId="4" borderId="44" xfId="2" applyFont="1" applyFill="1" applyBorder="1" applyAlignment="1" applyProtection="1">
      <alignment horizontal="right" vertical="center" shrinkToFit="1"/>
    </xf>
    <xf numFmtId="38" fontId="45" fillId="4" borderId="45" xfId="2" applyFont="1" applyFill="1" applyBorder="1" applyAlignment="1" applyProtection="1">
      <alignment horizontal="right" vertical="center" shrinkToFit="1"/>
    </xf>
    <xf numFmtId="38" fontId="45" fillId="4" borderId="47" xfId="2" applyFont="1" applyFill="1" applyBorder="1" applyAlignment="1" applyProtection="1">
      <alignment horizontal="right" vertical="center" shrinkToFit="1"/>
    </xf>
    <xf numFmtId="38" fontId="45" fillId="8" borderId="88" xfId="1" applyFont="1" applyFill="1" applyBorder="1" applyAlignment="1" applyProtection="1">
      <alignment horizontal="right" vertical="center" shrinkToFit="1"/>
      <protection locked="0"/>
    </xf>
    <xf numFmtId="38" fontId="45" fillId="8" borderId="85" xfId="1" applyFont="1" applyFill="1" applyBorder="1" applyAlignment="1" applyProtection="1">
      <alignment horizontal="right" vertical="center" shrinkToFit="1"/>
      <protection locked="0"/>
    </xf>
    <xf numFmtId="38" fontId="55" fillId="0" borderId="88" xfId="1" applyFont="1" applyFill="1" applyBorder="1" applyAlignment="1" applyProtection="1">
      <alignment horizontal="right" vertical="center" shrinkToFit="1"/>
    </xf>
    <xf numFmtId="38" fontId="55" fillId="0" borderId="85" xfId="1" applyFont="1" applyFill="1" applyBorder="1" applyAlignment="1" applyProtection="1">
      <alignment horizontal="right" vertical="center" shrinkToFit="1"/>
    </xf>
    <xf numFmtId="38" fontId="55" fillId="0" borderId="52" xfId="2" applyFont="1" applyFill="1" applyBorder="1" applyAlignment="1" applyProtection="1">
      <alignment vertical="center" shrinkToFit="1"/>
    </xf>
    <xf numFmtId="38" fontId="55" fillId="0" borderId="55" xfId="2" applyFont="1" applyFill="1" applyBorder="1" applyAlignment="1" applyProtection="1">
      <alignment vertical="center" shrinkToFit="1"/>
    </xf>
    <xf numFmtId="38" fontId="55" fillId="0" borderId="85" xfId="2" applyFont="1" applyFill="1" applyBorder="1" applyAlignment="1" applyProtection="1">
      <alignment vertical="center" shrinkToFit="1"/>
    </xf>
    <xf numFmtId="38" fontId="45" fillId="12" borderId="89" xfId="1" applyFont="1" applyFill="1" applyBorder="1" applyAlignment="1" applyProtection="1">
      <alignment vertical="center" shrinkToFit="1"/>
      <protection locked="0"/>
    </xf>
    <xf numFmtId="38" fontId="45" fillId="12" borderId="16" xfId="1" applyFont="1" applyFill="1" applyBorder="1" applyAlignment="1" applyProtection="1">
      <alignment vertical="center" shrinkToFit="1"/>
      <protection locked="0"/>
    </xf>
    <xf numFmtId="0" fontId="45" fillId="4" borderId="18" xfId="15" applyFont="1" applyFill="1" applyBorder="1" applyAlignment="1">
      <alignment horizontal="center" vertical="center" wrapText="1"/>
    </xf>
    <xf numFmtId="0" fontId="45" fillId="4" borderId="21" xfId="15" applyFont="1" applyFill="1" applyBorder="1" applyAlignment="1">
      <alignment horizontal="center" vertical="center" wrapText="1"/>
    </xf>
    <xf numFmtId="0" fontId="45" fillId="4" borderId="90" xfId="15" applyFont="1" applyFill="1" applyBorder="1" applyAlignment="1">
      <alignment horizontal="center" vertical="center" wrapText="1"/>
    </xf>
    <xf numFmtId="0" fontId="45" fillId="12" borderId="17" xfId="15" applyFont="1" applyFill="1" applyBorder="1" applyAlignment="1" applyProtection="1">
      <alignment horizontal="center" vertical="center" shrinkToFit="1"/>
      <protection locked="0"/>
    </xf>
    <xf numFmtId="0" fontId="45" fillId="12" borderId="59" xfId="15" applyFont="1" applyFill="1" applyBorder="1" applyAlignment="1" applyProtection="1">
      <alignment horizontal="center" vertical="center" shrinkToFit="1"/>
      <protection locked="0"/>
    </xf>
    <xf numFmtId="38" fontId="55" fillId="6" borderId="89" xfId="1" applyFont="1" applyFill="1" applyBorder="1" applyAlignment="1" applyProtection="1">
      <alignment horizontal="right" vertical="center" shrinkToFit="1"/>
    </xf>
    <xf numFmtId="38" fontId="55" fillId="6" borderId="16" xfId="1" applyFont="1" applyFill="1" applyBorder="1" applyAlignment="1" applyProtection="1">
      <alignment horizontal="right" vertical="center" shrinkToFit="1"/>
    </xf>
    <xf numFmtId="0" fontId="45" fillId="13" borderId="88" xfId="15" applyFont="1" applyFill="1" applyBorder="1" applyAlignment="1">
      <alignment horizontal="center" vertical="center" shrinkToFit="1"/>
    </xf>
    <xf numFmtId="0" fontId="45" fillId="13" borderId="55" xfId="15" applyFont="1" applyFill="1" applyBorder="1" applyAlignment="1">
      <alignment horizontal="center" vertical="center" shrinkToFit="1"/>
    </xf>
    <xf numFmtId="0" fontId="45" fillId="4" borderId="129" xfId="15" applyFont="1" applyFill="1" applyBorder="1" applyAlignment="1">
      <alignment horizontal="center" vertical="center" shrinkToFit="1"/>
    </xf>
    <xf numFmtId="0" fontId="45" fillId="4" borderId="130" xfId="15" applyFont="1" applyFill="1" applyBorder="1" applyAlignment="1">
      <alignment horizontal="center" vertical="center" shrinkToFit="1"/>
    </xf>
    <xf numFmtId="0" fontId="45" fillId="12" borderId="94" xfId="15" applyFont="1" applyFill="1" applyBorder="1" applyAlignment="1" applyProtection="1">
      <alignment horizontal="center" vertical="center" shrinkToFit="1"/>
      <protection locked="0"/>
    </xf>
    <xf numFmtId="0" fontId="45" fillId="12" borderId="95" xfId="15" applyFont="1" applyFill="1" applyBorder="1" applyAlignment="1" applyProtection="1">
      <alignment horizontal="center" vertical="center" shrinkToFit="1"/>
      <protection locked="0"/>
    </xf>
    <xf numFmtId="38" fontId="55" fillId="6" borderId="6" xfId="1" applyFont="1" applyFill="1" applyBorder="1" applyAlignment="1" applyProtection="1">
      <alignment horizontal="right" vertical="center" shrinkToFit="1"/>
    </xf>
    <xf numFmtId="38" fontId="55" fillId="6" borderId="12" xfId="1" applyFont="1" applyFill="1" applyBorder="1" applyAlignment="1" applyProtection="1">
      <alignment horizontal="right" vertical="center" shrinkToFit="1"/>
    </xf>
    <xf numFmtId="0" fontId="45" fillId="12" borderId="57" xfId="15" applyFont="1" applyFill="1" applyBorder="1" applyAlignment="1" applyProtection="1">
      <alignment horizontal="center" vertical="center" shrinkToFit="1"/>
      <protection locked="0"/>
    </xf>
    <xf numFmtId="0" fontId="45" fillId="12" borderId="58" xfId="15" applyFont="1" applyFill="1" applyBorder="1" applyAlignment="1" applyProtection="1">
      <alignment horizontal="center" vertical="center" shrinkToFit="1"/>
      <protection locked="0"/>
    </xf>
    <xf numFmtId="0" fontId="45" fillId="12" borderId="9" xfId="15" applyFont="1" applyFill="1" applyBorder="1" applyAlignment="1" applyProtection="1">
      <alignment horizontal="left" vertical="center" shrinkToFit="1"/>
      <protection locked="0"/>
    </xf>
    <xf numFmtId="0" fontId="45" fillId="12" borderId="95" xfId="15" applyFont="1" applyFill="1" applyBorder="1" applyAlignment="1" applyProtection="1">
      <alignment horizontal="left" vertical="center" shrinkToFit="1"/>
      <protection locked="0"/>
    </xf>
    <xf numFmtId="38" fontId="56" fillId="0" borderId="13" xfId="1" applyFont="1" applyBorder="1" applyAlignment="1">
      <alignment horizontal="right" vertical="center" shrinkToFit="1"/>
    </xf>
    <xf numFmtId="38" fontId="56" fillId="0" borderId="49" xfId="1" applyFont="1" applyBorder="1" applyAlignment="1">
      <alignment horizontal="right" vertical="center" shrinkToFit="1"/>
    </xf>
    <xf numFmtId="0" fontId="47" fillId="15" borderId="52" xfId="15" applyFont="1" applyFill="1" applyBorder="1" applyAlignment="1">
      <alignment horizontal="center" vertical="center"/>
    </xf>
    <xf numFmtId="0" fontId="47" fillId="15" borderId="55" xfId="15" applyFont="1" applyFill="1" applyBorder="1" applyAlignment="1">
      <alignment horizontal="center" vertical="center"/>
    </xf>
    <xf numFmtId="0" fontId="47" fillId="15" borderId="56" xfId="15" applyFont="1" applyFill="1" applyBorder="1" applyAlignment="1">
      <alignment horizontal="center" vertical="center"/>
    </xf>
    <xf numFmtId="0" fontId="47" fillId="10" borderId="52" xfId="15" applyFont="1" applyFill="1" applyBorder="1" applyAlignment="1">
      <alignment horizontal="center" vertical="center"/>
    </xf>
    <xf numFmtId="0" fontId="47" fillId="10" borderId="55" xfId="15" applyFont="1" applyFill="1" applyBorder="1" applyAlignment="1">
      <alignment horizontal="center" vertical="center"/>
    </xf>
    <xf numFmtId="0" fontId="47" fillId="10" borderId="56" xfId="15" applyFont="1" applyFill="1" applyBorder="1" applyAlignment="1">
      <alignment horizontal="center" vertical="center"/>
    </xf>
    <xf numFmtId="0" fontId="45" fillId="4" borderId="17" xfId="15" applyFont="1" applyFill="1" applyBorder="1" applyAlignment="1">
      <alignment vertical="center" wrapText="1"/>
    </xf>
    <xf numFmtId="0" fontId="45" fillId="4" borderId="16" xfId="15" applyFont="1" applyFill="1" applyBorder="1" applyAlignment="1">
      <alignment vertical="center" wrapText="1"/>
    </xf>
    <xf numFmtId="0" fontId="45" fillId="12" borderId="17" xfId="15" applyFont="1" applyFill="1" applyBorder="1" applyAlignment="1" applyProtection="1">
      <alignment horizontal="left" vertical="center" shrinkToFit="1"/>
      <protection locked="0"/>
    </xf>
    <xf numFmtId="0" fontId="45" fillId="12" borderId="16" xfId="15" applyFont="1" applyFill="1" applyBorder="1" applyAlignment="1" applyProtection="1">
      <alignment horizontal="left" vertical="center" shrinkToFit="1"/>
      <protection locked="0"/>
    </xf>
    <xf numFmtId="0" fontId="45" fillId="12" borderId="59" xfId="15" applyFont="1" applyFill="1" applyBorder="1" applyAlignment="1" applyProtection="1">
      <alignment horizontal="left" vertical="center" shrinkToFit="1"/>
      <protection locked="0"/>
    </xf>
    <xf numFmtId="0" fontId="45" fillId="12" borderId="61" xfId="15" applyFont="1" applyFill="1" applyBorder="1" applyAlignment="1" applyProtection="1">
      <alignment horizontal="center" vertical="center" shrinkToFit="1"/>
      <protection locked="0"/>
    </xf>
    <xf numFmtId="0" fontId="45" fillId="12" borderId="6" xfId="15" applyFont="1" applyFill="1" applyBorder="1" applyAlignment="1" applyProtection="1">
      <alignment horizontal="center" vertical="center" shrinkToFit="1"/>
      <protection locked="0"/>
    </xf>
    <xf numFmtId="0" fontId="45" fillId="4" borderId="43" xfId="15" applyFont="1" applyFill="1" applyBorder="1" applyAlignment="1">
      <alignment horizontal="center" vertical="center" shrinkToFit="1"/>
    </xf>
    <xf numFmtId="38" fontId="56" fillId="0" borderId="2" xfId="1" applyFont="1" applyBorder="1" applyAlignment="1">
      <alignment horizontal="right" vertical="center" shrinkToFit="1"/>
    </xf>
    <xf numFmtId="38" fontId="56" fillId="0" borderId="1" xfId="1" applyFont="1" applyBorder="1" applyAlignment="1">
      <alignment horizontal="right" vertical="center" shrinkToFit="1"/>
    </xf>
    <xf numFmtId="0" fontId="45" fillId="12" borderId="87" xfId="15" applyFont="1" applyFill="1" applyBorder="1" applyAlignment="1" applyProtection="1">
      <alignment horizontal="center" vertical="center" shrinkToFit="1"/>
      <protection locked="0"/>
    </xf>
    <xf numFmtId="0" fontId="45" fillId="12" borderId="89" xfId="15" applyFont="1" applyFill="1" applyBorder="1" applyAlignment="1" applyProtection="1">
      <alignment horizontal="center" vertical="center" shrinkToFit="1"/>
      <protection locked="0"/>
    </xf>
    <xf numFmtId="38" fontId="45" fillId="6" borderId="57" xfId="2" applyFont="1" applyFill="1" applyBorder="1" applyAlignment="1" applyProtection="1">
      <alignment horizontal="right" vertical="center" shrinkToFit="1"/>
    </xf>
    <xf numFmtId="38" fontId="45" fillId="6" borderId="12" xfId="2" applyFont="1" applyFill="1" applyBorder="1" applyAlignment="1" applyProtection="1">
      <alignment horizontal="right" vertical="center" shrinkToFit="1"/>
    </xf>
    <xf numFmtId="38" fontId="45" fillId="6" borderId="58" xfId="2" applyFont="1" applyFill="1" applyBorder="1" applyAlignment="1" applyProtection="1">
      <alignment horizontal="right" vertical="center" shrinkToFit="1"/>
    </xf>
    <xf numFmtId="38" fontId="45" fillId="8" borderId="17" xfId="2" applyFont="1" applyFill="1" applyBorder="1" applyAlignment="1" applyProtection="1">
      <alignment horizontal="right" vertical="center" shrinkToFit="1"/>
      <protection locked="0"/>
    </xf>
    <xf numFmtId="38" fontId="45" fillId="8" borderId="16" xfId="2" applyFont="1" applyFill="1" applyBorder="1" applyAlignment="1" applyProtection="1">
      <alignment horizontal="right" vertical="center" shrinkToFit="1"/>
      <protection locked="0"/>
    </xf>
    <xf numFmtId="38" fontId="45" fillId="8" borderId="59" xfId="2" applyFont="1" applyFill="1" applyBorder="1" applyAlignment="1" applyProtection="1">
      <alignment horizontal="right" vertical="center" shrinkToFit="1"/>
      <protection locked="0"/>
    </xf>
    <xf numFmtId="38" fontId="45" fillId="4" borderId="51" xfId="2" applyFont="1" applyFill="1" applyBorder="1" applyAlignment="1" applyProtection="1">
      <alignment horizontal="center" vertical="center" wrapText="1"/>
    </xf>
    <xf numFmtId="38" fontId="47" fillId="0" borderId="6" xfId="2" applyFont="1" applyFill="1" applyBorder="1" applyAlignment="1" applyProtection="1">
      <alignment horizontal="right" vertical="center" shrinkToFit="1"/>
    </xf>
    <xf numFmtId="38" fontId="47" fillId="0" borderId="12" xfId="2" applyFont="1" applyFill="1" applyBorder="1" applyAlignment="1" applyProtection="1">
      <alignment horizontal="right" vertical="center" shrinkToFit="1"/>
    </xf>
    <xf numFmtId="38" fontId="55" fillId="0" borderId="17" xfId="2" applyFont="1" applyFill="1" applyBorder="1" applyAlignment="1" applyProtection="1">
      <alignment vertical="center" shrinkToFit="1"/>
    </xf>
    <xf numFmtId="38" fontId="55" fillId="0" borderId="16" xfId="2" applyFont="1" applyFill="1" applyBorder="1" applyAlignment="1" applyProtection="1">
      <alignment vertical="center" shrinkToFit="1"/>
    </xf>
    <xf numFmtId="38" fontId="55" fillId="0" borderId="82" xfId="2" applyFont="1" applyFill="1" applyBorder="1" applyAlignment="1" applyProtection="1">
      <alignment vertical="center" shrinkToFit="1"/>
    </xf>
    <xf numFmtId="177" fontId="45" fillId="4" borderId="44" xfId="15" applyNumberFormat="1" applyFont="1" applyFill="1" applyBorder="1" applyAlignment="1">
      <alignment horizontal="center" vertical="center" wrapText="1"/>
    </xf>
    <xf numFmtId="177" fontId="45" fillId="4" borderId="45" xfId="15" applyNumberFormat="1" applyFont="1" applyFill="1" applyBorder="1" applyAlignment="1">
      <alignment horizontal="center" vertical="center" wrapText="1"/>
    </xf>
    <xf numFmtId="177" fontId="45" fillId="4" borderId="47" xfId="15" applyNumberFormat="1" applyFont="1" applyFill="1" applyBorder="1" applyAlignment="1">
      <alignment horizontal="center" vertical="center" wrapText="1"/>
    </xf>
    <xf numFmtId="38" fontId="45" fillId="13" borderId="52" xfId="2" applyFont="1" applyFill="1" applyBorder="1" applyAlignment="1" applyProtection="1">
      <alignment horizontal="center" vertical="center" shrinkToFit="1"/>
    </xf>
    <xf numFmtId="38" fontId="45" fillId="13" borderId="55" xfId="2" applyFont="1" applyFill="1" applyBorder="1" applyAlignment="1" applyProtection="1">
      <alignment horizontal="center" vertical="center" shrinkToFit="1"/>
    </xf>
    <xf numFmtId="38" fontId="45" fillId="13" borderId="85" xfId="2" applyFont="1" applyFill="1" applyBorder="1" applyAlignment="1" applyProtection="1">
      <alignment horizontal="center" vertical="center" shrinkToFit="1"/>
    </xf>
    <xf numFmtId="38" fontId="55" fillId="6" borderId="57" xfId="2" applyFont="1" applyFill="1" applyBorder="1" applyAlignment="1" applyProtection="1">
      <alignment vertical="center" shrinkToFit="1"/>
    </xf>
    <xf numFmtId="38" fontId="55" fillId="6" borderId="12" xfId="2" applyFont="1" applyFill="1" applyBorder="1" applyAlignment="1" applyProtection="1">
      <alignment vertical="center" shrinkToFit="1"/>
    </xf>
    <xf numFmtId="38" fontId="55" fillId="6" borderId="3" xfId="2" applyFont="1" applyFill="1" applyBorder="1" applyAlignment="1" applyProtection="1">
      <alignment vertical="center" shrinkToFit="1"/>
    </xf>
    <xf numFmtId="38" fontId="55" fillId="0" borderId="89" xfId="1" applyFont="1" applyFill="1" applyBorder="1" applyAlignment="1" applyProtection="1">
      <alignment horizontal="right" vertical="center" shrinkToFit="1"/>
    </xf>
    <xf numFmtId="38" fontId="55" fillId="0" borderId="82" xfId="1" applyFont="1" applyFill="1" applyBorder="1" applyAlignment="1" applyProtection="1">
      <alignment horizontal="right" vertical="center" shrinkToFit="1"/>
    </xf>
    <xf numFmtId="38" fontId="55" fillId="13" borderId="88" xfId="1" applyFont="1" applyFill="1" applyBorder="1" applyAlignment="1" applyProtection="1">
      <alignment vertical="center" shrinkToFit="1"/>
    </xf>
    <xf numFmtId="38" fontId="55" fillId="13" borderId="55" xfId="1" applyFont="1" applyFill="1" applyBorder="1" applyAlignment="1" applyProtection="1">
      <alignment vertical="center" shrinkToFit="1"/>
    </xf>
    <xf numFmtId="38" fontId="55" fillId="13" borderId="85" xfId="1" applyFont="1" applyFill="1" applyBorder="1" applyAlignment="1" applyProtection="1">
      <alignment vertical="center" shrinkToFit="1"/>
    </xf>
    <xf numFmtId="38" fontId="55" fillId="13" borderId="6" xfId="1" applyFont="1" applyFill="1" applyBorder="1" applyAlignment="1" applyProtection="1">
      <alignment vertical="center" shrinkToFit="1"/>
    </xf>
    <xf numFmtId="38" fontId="55" fillId="13" borderId="12" xfId="1" applyFont="1" applyFill="1" applyBorder="1" applyAlignment="1" applyProtection="1">
      <alignment vertical="center" shrinkToFit="1"/>
    </xf>
    <xf numFmtId="38" fontId="55" fillId="13" borderId="3" xfId="1" applyFont="1" applyFill="1" applyBorder="1" applyAlignment="1" applyProtection="1">
      <alignment vertical="center" shrinkToFit="1"/>
    </xf>
    <xf numFmtId="38" fontId="55" fillId="13" borderId="89" xfId="1" applyFont="1" applyFill="1" applyBorder="1" applyAlignment="1" applyProtection="1">
      <alignment vertical="center" shrinkToFit="1"/>
    </xf>
    <xf numFmtId="38" fontId="55" fillId="13" borderId="16" xfId="1" applyFont="1" applyFill="1" applyBorder="1" applyAlignment="1" applyProtection="1">
      <alignment vertical="center" shrinkToFit="1"/>
    </xf>
    <xf numFmtId="38" fontId="55" fillId="13" borderId="82" xfId="1" applyFont="1" applyFill="1" applyBorder="1" applyAlignment="1" applyProtection="1">
      <alignment vertical="center" shrinkToFit="1"/>
    </xf>
    <xf numFmtId="38" fontId="55" fillId="0" borderId="55" xfId="1" applyFont="1" applyFill="1" applyBorder="1" applyAlignment="1" applyProtection="1">
      <alignment horizontal="right" vertical="center" shrinkToFit="1"/>
    </xf>
    <xf numFmtId="38" fontId="55" fillId="0" borderId="57" xfId="2" applyFont="1" applyFill="1" applyBorder="1" applyAlignment="1" applyProtection="1">
      <alignment vertical="center" shrinkToFit="1"/>
    </xf>
    <xf numFmtId="38" fontId="55" fillId="0" borderId="12" xfId="2" applyFont="1" applyFill="1" applyBorder="1" applyAlignment="1" applyProtection="1">
      <alignment vertical="center" shrinkToFit="1"/>
    </xf>
    <xf numFmtId="38" fontId="55" fillId="0" borderId="3" xfId="2" applyFont="1" applyFill="1" applyBorder="1" applyAlignment="1" applyProtection="1">
      <alignment vertical="center" shrinkToFit="1"/>
    </xf>
    <xf numFmtId="38" fontId="55" fillId="0" borderId="6" xfId="1" applyFont="1" applyFill="1" applyBorder="1" applyAlignment="1" applyProtection="1">
      <alignment horizontal="right" vertical="center" shrinkToFit="1"/>
    </xf>
    <xf numFmtId="38" fontId="55" fillId="0" borderId="3" xfId="1" applyFont="1" applyFill="1" applyBorder="1" applyAlignment="1" applyProtection="1">
      <alignment horizontal="right" vertical="center" shrinkToFit="1"/>
    </xf>
    <xf numFmtId="38" fontId="45" fillId="13" borderId="18" xfId="2" applyFont="1" applyFill="1" applyBorder="1" applyAlignment="1" applyProtection="1">
      <alignment horizontal="center" vertical="center" shrinkToFit="1"/>
    </xf>
    <xf numFmtId="38" fontId="45" fillId="13" borderId="21" xfId="2" applyFont="1" applyFill="1" applyBorder="1" applyAlignment="1" applyProtection="1">
      <alignment horizontal="center" vertical="center" shrinkToFit="1"/>
    </xf>
    <xf numFmtId="38" fontId="45" fillId="13" borderId="90" xfId="2" applyFont="1" applyFill="1" applyBorder="1" applyAlignment="1" applyProtection="1">
      <alignment horizontal="center" vertical="center" shrinkToFit="1"/>
    </xf>
    <xf numFmtId="38" fontId="45" fillId="12" borderId="57" xfId="2" applyFont="1" applyFill="1" applyBorder="1" applyAlignment="1" applyProtection="1">
      <alignment vertical="center" shrinkToFit="1"/>
      <protection locked="0"/>
    </xf>
    <xf numFmtId="38" fontId="45" fillId="12" borderId="12" xfId="2" applyFont="1" applyFill="1" applyBorder="1" applyAlignment="1" applyProtection="1">
      <alignment vertical="center" shrinkToFit="1"/>
      <protection locked="0"/>
    </xf>
    <xf numFmtId="38" fontId="45" fillId="12" borderId="3" xfId="2" applyFont="1" applyFill="1" applyBorder="1" applyAlignment="1" applyProtection="1">
      <alignment vertical="center" shrinkToFit="1"/>
      <protection locked="0"/>
    </xf>
    <xf numFmtId="38" fontId="45" fillId="13" borderId="88" xfId="2" applyFont="1" applyFill="1" applyBorder="1" applyAlignment="1" applyProtection="1">
      <alignment horizontal="center" vertical="center" shrinkToFit="1"/>
    </xf>
    <xf numFmtId="0" fontId="45" fillId="4" borderId="52" xfId="15" applyFont="1" applyFill="1" applyBorder="1" applyAlignment="1">
      <alignment horizontal="center" vertical="center" shrinkToFit="1"/>
    </xf>
    <xf numFmtId="0" fontId="45" fillId="4" borderId="85" xfId="15" applyFont="1" applyFill="1" applyBorder="1" applyAlignment="1">
      <alignment horizontal="center" vertical="center" shrinkToFit="1"/>
    </xf>
    <xf numFmtId="38" fontId="55" fillId="4" borderId="57" xfId="1" applyFont="1" applyFill="1" applyBorder="1" applyAlignment="1" applyProtection="1">
      <alignment horizontal="right" vertical="center" shrinkToFit="1"/>
    </xf>
    <xf numFmtId="38" fontId="55" fillId="4" borderId="3" xfId="1" applyFont="1" applyFill="1" applyBorder="1" applyAlignment="1" applyProtection="1">
      <alignment horizontal="right" vertical="center" shrinkToFit="1"/>
    </xf>
    <xf numFmtId="38" fontId="55" fillId="4" borderId="17" xfId="1" applyFont="1" applyFill="1" applyBorder="1" applyAlignment="1" applyProtection="1">
      <alignment horizontal="right" vertical="center" shrinkToFit="1"/>
    </xf>
    <xf numFmtId="38" fontId="55" fillId="4" borderId="82" xfId="1" applyFont="1" applyFill="1" applyBorder="1" applyAlignment="1" applyProtection="1">
      <alignment horizontal="right" vertical="center" shrinkToFit="1"/>
    </xf>
    <xf numFmtId="0" fontId="45" fillId="4" borderId="88" xfId="15" applyFont="1" applyFill="1" applyBorder="1" applyAlignment="1">
      <alignment horizontal="center" vertical="center" shrinkToFit="1"/>
    </xf>
    <xf numFmtId="38" fontId="55" fillId="4" borderId="6" xfId="1" applyFont="1" applyFill="1" applyBorder="1" applyAlignment="1" applyProtection="1">
      <alignment horizontal="right" vertical="center" shrinkToFit="1"/>
    </xf>
    <xf numFmtId="38" fontId="55" fillId="4" borderId="89" xfId="1" applyFont="1" applyFill="1" applyBorder="1" applyAlignment="1" applyProtection="1">
      <alignment horizontal="right" vertical="center" shrinkToFit="1"/>
    </xf>
    <xf numFmtId="0" fontId="45" fillId="4" borderId="56" xfId="15" applyFont="1" applyFill="1" applyBorder="1" applyAlignment="1">
      <alignment horizontal="center" vertical="center" shrinkToFit="1"/>
    </xf>
    <xf numFmtId="38" fontId="55" fillId="4" borderId="58" xfId="1" applyFont="1" applyFill="1" applyBorder="1" applyAlignment="1" applyProtection="1">
      <alignment horizontal="right" vertical="center" shrinkToFit="1"/>
    </xf>
    <xf numFmtId="38" fontId="55" fillId="4" borderId="59" xfId="1" applyFont="1" applyFill="1" applyBorder="1" applyAlignment="1" applyProtection="1">
      <alignment horizontal="right" vertical="center" shrinkToFit="1"/>
    </xf>
    <xf numFmtId="0" fontId="45" fillId="13" borderId="85" xfId="15" applyFont="1" applyFill="1" applyBorder="1" applyAlignment="1">
      <alignment horizontal="center" vertical="center" shrinkToFit="1"/>
    </xf>
    <xf numFmtId="38" fontId="55" fillId="6" borderId="3" xfId="1" applyFont="1" applyFill="1" applyBorder="1" applyAlignment="1" applyProtection="1">
      <alignment horizontal="right" vertical="center" shrinkToFit="1"/>
    </xf>
    <xf numFmtId="38" fontId="55" fillId="6" borderId="82" xfId="1" applyFont="1" applyFill="1" applyBorder="1" applyAlignment="1" applyProtection="1">
      <alignment horizontal="right" vertical="center" shrinkToFit="1"/>
    </xf>
    <xf numFmtId="38" fontId="45" fillId="13" borderId="88" xfId="1" applyFont="1" applyFill="1" applyBorder="1" applyAlignment="1" applyProtection="1">
      <alignment horizontal="center" vertical="center" shrinkToFit="1"/>
    </xf>
    <xf numFmtId="38" fontId="45" fillId="13" borderId="85" xfId="1" applyFont="1" applyFill="1" applyBorder="1" applyAlignment="1" applyProtection="1">
      <alignment horizontal="center" vertical="center" shrinkToFit="1"/>
    </xf>
    <xf numFmtId="38" fontId="45" fillId="13" borderId="55" xfId="1" applyFont="1" applyFill="1" applyBorder="1" applyAlignment="1" applyProtection="1">
      <alignment horizontal="center" vertical="center" shrinkToFit="1"/>
    </xf>
    <xf numFmtId="38" fontId="45" fillId="8" borderId="45" xfId="1" applyFont="1" applyFill="1" applyBorder="1" applyAlignment="1" applyProtection="1">
      <alignment horizontal="right" vertical="center" shrinkToFit="1"/>
      <protection locked="0"/>
    </xf>
    <xf numFmtId="38" fontId="45" fillId="8" borderId="50" xfId="1" applyFont="1" applyFill="1" applyBorder="1" applyAlignment="1" applyProtection="1">
      <alignment horizontal="right" vertical="center" shrinkToFit="1"/>
      <protection locked="0"/>
    </xf>
    <xf numFmtId="38" fontId="45" fillId="12" borderId="50" xfId="1" applyFont="1" applyFill="1" applyBorder="1" applyAlignment="1" applyProtection="1">
      <alignment vertical="center" shrinkToFit="1"/>
      <protection locked="0"/>
    </xf>
    <xf numFmtId="38" fontId="45" fillId="8" borderId="58" xfId="1" applyFont="1" applyFill="1" applyBorder="1" applyAlignment="1" applyProtection="1">
      <alignment horizontal="right" vertical="center" shrinkToFit="1"/>
      <protection locked="0"/>
    </xf>
    <xf numFmtId="38" fontId="55" fillId="8" borderId="6" xfId="1" applyFont="1" applyFill="1" applyBorder="1" applyAlignment="1" applyProtection="1">
      <alignment horizontal="right" vertical="center" shrinkToFit="1"/>
      <protection locked="0"/>
    </xf>
    <xf numFmtId="38" fontId="55" fillId="8" borderId="58" xfId="1" applyFont="1" applyFill="1" applyBorder="1" applyAlignment="1" applyProtection="1">
      <alignment horizontal="right" vertical="center" shrinkToFit="1"/>
      <protection locked="0"/>
    </xf>
    <xf numFmtId="38" fontId="55" fillId="8" borderId="89" xfId="1" applyFont="1" applyFill="1" applyBorder="1" applyAlignment="1" applyProtection="1">
      <alignment horizontal="right" vertical="center" shrinkToFit="1"/>
      <protection locked="0"/>
    </xf>
    <xf numFmtId="38" fontId="55" fillId="8" borderId="59" xfId="1" applyFont="1" applyFill="1" applyBorder="1" applyAlignment="1" applyProtection="1">
      <alignment horizontal="right" vertical="center" shrinkToFit="1"/>
      <protection locked="0"/>
    </xf>
    <xf numFmtId="38" fontId="56" fillId="13" borderId="12" xfId="1" applyFont="1" applyFill="1" applyBorder="1" applyAlignment="1" applyProtection="1">
      <alignment horizontal="right" vertical="center" shrinkToFit="1"/>
    </xf>
    <xf numFmtId="38" fontId="56" fillId="13" borderId="58" xfId="1" applyFont="1" applyFill="1" applyBorder="1" applyAlignment="1" applyProtection="1">
      <alignment horizontal="right" vertical="center" shrinkToFit="1"/>
    </xf>
    <xf numFmtId="0" fontId="49" fillId="4" borderId="52" xfId="15" applyFont="1" applyFill="1" applyBorder="1" applyAlignment="1">
      <alignment horizontal="center" vertical="center" shrinkToFit="1"/>
    </xf>
    <xf numFmtId="0" fontId="49" fillId="4" borderId="55" xfId="15" applyFont="1" applyFill="1" applyBorder="1" applyAlignment="1">
      <alignment horizontal="center" vertical="center" shrinkToFit="1"/>
    </xf>
    <xf numFmtId="0" fontId="49" fillId="4" borderId="56" xfId="15" applyFont="1" applyFill="1" applyBorder="1" applyAlignment="1">
      <alignment horizontal="center" vertical="center" shrinkToFit="1"/>
    </xf>
    <xf numFmtId="0" fontId="49" fillId="4" borderId="57" xfId="15" applyFont="1" applyFill="1" applyBorder="1" applyAlignment="1">
      <alignment horizontal="center" vertical="center" shrinkToFit="1"/>
    </xf>
    <xf numFmtId="0" fontId="49" fillId="4" borderId="12" xfId="15" applyFont="1" applyFill="1" applyBorder="1" applyAlignment="1">
      <alignment horizontal="center" vertical="center" shrinkToFit="1"/>
    </xf>
    <xf numFmtId="0" fontId="49" fillId="4" borderId="58" xfId="15" applyFont="1" applyFill="1" applyBorder="1" applyAlignment="1">
      <alignment horizontal="center" vertical="center" shrinkToFit="1"/>
    </xf>
    <xf numFmtId="0" fontId="49" fillId="4" borderId="17" xfId="15" applyFont="1" applyFill="1" applyBorder="1" applyAlignment="1">
      <alignment horizontal="center" vertical="center" shrinkToFit="1"/>
    </xf>
    <xf numFmtId="0" fontId="49" fillId="4" borderId="16" xfId="15" applyFont="1" applyFill="1" applyBorder="1" applyAlignment="1">
      <alignment horizontal="center" vertical="center" shrinkToFit="1"/>
    </xf>
    <xf numFmtId="0" fontId="49" fillId="4" borderId="59" xfId="15" applyFont="1" applyFill="1" applyBorder="1" applyAlignment="1">
      <alignment horizontal="center" vertical="center" shrinkToFit="1"/>
    </xf>
    <xf numFmtId="0" fontId="55" fillId="12" borderId="52" xfId="15" applyFont="1" applyFill="1" applyBorder="1" applyAlignment="1" applyProtection="1">
      <alignment horizontal="left" vertical="center" shrinkToFit="1"/>
      <protection locked="0"/>
    </xf>
    <xf numFmtId="0" fontId="55" fillId="12" borderId="55" xfId="15" applyFont="1" applyFill="1" applyBorder="1" applyAlignment="1" applyProtection="1">
      <alignment horizontal="left" vertical="center" shrinkToFit="1"/>
      <protection locked="0"/>
    </xf>
    <xf numFmtId="0" fontId="55" fillId="12" borderId="56" xfId="15" applyFont="1" applyFill="1" applyBorder="1" applyAlignment="1" applyProtection="1">
      <alignment horizontal="left" vertical="center" shrinkToFit="1"/>
      <protection locked="0"/>
    </xf>
    <xf numFmtId="0" fontId="55" fillId="12" borderId="57" xfId="15" applyFont="1" applyFill="1" applyBorder="1" applyAlignment="1" applyProtection="1">
      <alignment horizontal="left" vertical="center" shrinkToFit="1"/>
      <protection locked="0"/>
    </xf>
    <xf numFmtId="0" fontId="55" fillId="12" borderId="12" xfId="15" applyFont="1" applyFill="1" applyBorder="1" applyAlignment="1" applyProtection="1">
      <alignment horizontal="left" vertical="center" shrinkToFit="1"/>
      <protection locked="0"/>
    </xf>
    <xf numFmtId="0" fontId="55" fillId="12" borderId="58" xfId="15" applyFont="1" applyFill="1" applyBorder="1" applyAlignment="1" applyProtection="1">
      <alignment horizontal="left" vertical="center" shrinkToFit="1"/>
      <protection locked="0"/>
    </xf>
    <xf numFmtId="49" fontId="55" fillId="8" borderId="17" xfId="15" quotePrefix="1" applyNumberFormat="1" applyFont="1" applyFill="1" applyBorder="1" applyAlignment="1" applyProtection="1">
      <alignment horizontal="left" vertical="center" shrinkToFit="1"/>
      <protection locked="0"/>
    </xf>
    <xf numFmtId="49" fontId="55" fillId="8" borderId="16" xfId="15" quotePrefix="1" applyNumberFormat="1" applyFont="1" applyFill="1" applyBorder="1" applyAlignment="1" applyProtection="1">
      <alignment horizontal="left" vertical="center" shrinkToFit="1"/>
      <protection locked="0"/>
    </xf>
    <xf numFmtId="49" fontId="55" fillId="8" borderId="59" xfId="15" quotePrefix="1" applyNumberFormat="1" applyFont="1" applyFill="1" applyBorder="1" applyAlignment="1" applyProtection="1">
      <alignment horizontal="left" vertical="center" shrinkToFit="1"/>
      <protection locked="0"/>
    </xf>
    <xf numFmtId="38" fontId="45" fillId="12" borderId="93" xfId="1" applyFont="1" applyFill="1" applyBorder="1" applyAlignment="1" applyProtection="1">
      <alignment vertical="center" shrinkToFit="1"/>
      <protection locked="0"/>
    </xf>
    <xf numFmtId="38" fontId="55" fillId="12" borderId="88" xfId="1" applyFont="1" applyFill="1" applyBorder="1" applyAlignment="1" applyProtection="1">
      <alignment vertical="center" shrinkToFit="1"/>
      <protection locked="0"/>
    </xf>
    <xf numFmtId="38" fontId="55" fillId="12" borderId="55" xfId="1" applyFont="1" applyFill="1" applyBorder="1" applyAlignment="1" applyProtection="1">
      <alignment vertical="center" shrinkToFit="1"/>
      <protection locked="0"/>
    </xf>
    <xf numFmtId="38" fontId="55" fillId="12" borderId="85" xfId="1" applyFont="1" applyFill="1" applyBorder="1" applyAlignment="1" applyProtection="1">
      <alignment vertical="center" shrinkToFit="1"/>
      <protection locked="0"/>
    </xf>
    <xf numFmtId="38" fontId="55" fillId="8" borderId="88" xfId="1" applyFont="1" applyFill="1" applyBorder="1" applyAlignment="1" applyProtection="1">
      <alignment horizontal="right" vertical="center" shrinkToFit="1"/>
      <protection locked="0"/>
    </xf>
    <xf numFmtId="38" fontId="55" fillId="8" borderId="56" xfId="1" applyFont="1" applyFill="1" applyBorder="1" applyAlignment="1" applyProtection="1">
      <alignment horizontal="right" vertical="center" shrinkToFit="1"/>
      <protection locked="0"/>
    </xf>
    <xf numFmtId="0" fontId="45" fillId="13" borderId="6" xfId="15" applyFont="1" applyFill="1" applyBorder="1" applyAlignment="1">
      <alignment horizontal="right" vertical="center" shrinkToFit="1"/>
    </xf>
    <xf numFmtId="0" fontId="45" fillId="13" borderId="12" xfId="15" applyFont="1" applyFill="1" applyBorder="1" applyAlignment="1">
      <alignment horizontal="right" vertical="center" shrinkToFit="1"/>
    </xf>
    <xf numFmtId="0" fontId="45" fillId="13" borderId="3" xfId="15" applyFont="1" applyFill="1" applyBorder="1" applyAlignment="1">
      <alignment horizontal="right" vertical="center" shrinkToFit="1"/>
    </xf>
    <xf numFmtId="38" fontId="55" fillId="0" borderId="12" xfId="1" applyFont="1" applyFill="1" applyBorder="1" applyAlignment="1" applyProtection="1">
      <alignment horizontal="right" vertical="center" shrinkToFit="1"/>
    </xf>
    <xf numFmtId="38" fontId="55" fillId="0" borderId="16" xfId="1" applyFont="1" applyFill="1" applyBorder="1" applyAlignment="1" applyProtection="1">
      <alignment horizontal="right" vertical="center" shrinkToFit="1"/>
    </xf>
    <xf numFmtId="38" fontId="45" fillId="12" borderId="51" xfId="2" applyFont="1" applyFill="1" applyBorder="1" applyAlignment="1" applyProtection="1">
      <alignment vertical="center" shrinkToFit="1"/>
      <protection locked="0"/>
    </xf>
    <xf numFmtId="38" fontId="55" fillId="12" borderId="6" xfId="1" applyFont="1" applyFill="1" applyBorder="1" applyAlignment="1" applyProtection="1">
      <alignment vertical="center" shrinkToFit="1"/>
      <protection locked="0"/>
    </xf>
    <xf numFmtId="38" fontId="55" fillId="12" borderId="12" xfId="1" applyFont="1" applyFill="1" applyBorder="1" applyAlignment="1" applyProtection="1">
      <alignment vertical="center" shrinkToFit="1"/>
      <protection locked="0"/>
    </xf>
    <xf numFmtId="38" fontId="55" fillId="12" borderId="3" xfId="1" applyFont="1" applyFill="1" applyBorder="1" applyAlignment="1" applyProtection="1">
      <alignment vertical="center" shrinkToFit="1"/>
      <protection locked="0"/>
    </xf>
    <xf numFmtId="38" fontId="55" fillId="12" borderId="89" xfId="1" applyFont="1" applyFill="1" applyBorder="1" applyAlignment="1" applyProtection="1">
      <alignment vertical="center" shrinkToFit="1"/>
      <protection locked="0"/>
    </xf>
    <xf numFmtId="38" fontId="55" fillId="12" borderId="16" xfId="1" applyFont="1" applyFill="1" applyBorder="1" applyAlignment="1" applyProtection="1">
      <alignment vertical="center" shrinkToFit="1"/>
      <protection locked="0"/>
    </xf>
    <xf numFmtId="38" fontId="55" fillId="12" borderId="82" xfId="1" applyFont="1" applyFill="1" applyBorder="1" applyAlignment="1" applyProtection="1">
      <alignment vertical="center" shrinkToFit="1"/>
      <protection locked="0"/>
    </xf>
    <xf numFmtId="0" fontId="47" fillId="18" borderId="52" xfId="15" applyFont="1" applyFill="1" applyBorder="1" applyAlignment="1">
      <alignment horizontal="center" vertical="center"/>
    </xf>
    <xf numFmtId="0" fontId="47" fillId="18" borderId="55" xfId="15" applyFont="1" applyFill="1" applyBorder="1" applyAlignment="1">
      <alignment horizontal="center" vertical="center"/>
    </xf>
    <xf numFmtId="0" fontId="47" fillId="18" borderId="56" xfId="15" applyFont="1" applyFill="1" applyBorder="1" applyAlignment="1">
      <alignment horizontal="center" vertical="center"/>
    </xf>
    <xf numFmtId="0" fontId="47" fillId="13" borderId="52" xfId="15" applyFont="1" applyFill="1" applyBorder="1" applyAlignment="1">
      <alignment horizontal="center" vertical="center"/>
    </xf>
    <xf numFmtId="0" fontId="47" fillId="13" borderId="55" xfId="15" applyFont="1" applyFill="1" applyBorder="1" applyAlignment="1">
      <alignment horizontal="center" vertical="center"/>
    </xf>
    <xf numFmtId="0" fontId="47" fillId="13" borderId="56" xfId="15" applyFont="1" applyFill="1" applyBorder="1" applyAlignment="1">
      <alignment horizontal="center" vertical="center"/>
    </xf>
    <xf numFmtId="0" fontId="47" fillId="16" borderId="52" xfId="15" applyFont="1" applyFill="1" applyBorder="1" applyAlignment="1">
      <alignment horizontal="center" vertical="center"/>
    </xf>
    <xf numFmtId="0" fontId="47" fillId="16" borderId="56" xfId="15" applyFont="1" applyFill="1" applyBorder="1" applyAlignment="1">
      <alignment horizontal="center" vertical="center"/>
    </xf>
    <xf numFmtId="0" fontId="47" fillId="17" borderId="52" xfId="15" applyFont="1" applyFill="1" applyBorder="1" applyAlignment="1">
      <alignment horizontal="center" vertical="center"/>
    </xf>
    <xf numFmtId="0" fontId="47" fillId="17" borderId="55" xfId="15" applyFont="1" applyFill="1" applyBorder="1" applyAlignment="1">
      <alignment horizontal="center" vertical="center"/>
    </xf>
    <xf numFmtId="0" fontId="47" fillId="17" borderId="56" xfId="15" applyFont="1" applyFill="1" applyBorder="1" applyAlignment="1">
      <alignment horizontal="center" vertical="center"/>
    </xf>
    <xf numFmtId="38" fontId="45" fillId="8" borderId="56" xfId="1" applyFont="1" applyFill="1" applyBorder="1" applyAlignment="1" applyProtection="1">
      <alignment horizontal="right" vertical="center" shrinkToFit="1"/>
      <protection locked="0"/>
    </xf>
    <xf numFmtId="11" fontId="47" fillId="0" borderId="11" xfId="15" applyNumberFormat="1" applyFont="1" applyBorder="1" applyAlignment="1" applyProtection="1">
      <alignment vertical="center" wrapText="1"/>
      <protection locked="0"/>
    </xf>
    <xf numFmtId="0" fontId="47" fillId="0" borderId="11" xfId="15" applyFont="1" applyBorder="1" applyAlignment="1" applyProtection="1">
      <alignment vertical="center" wrapText="1"/>
      <protection locked="0"/>
    </xf>
    <xf numFmtId="0" fontId="47" fillId="0" borderId="98" xfId="15" applyFont="1" applyBorder="1" applyAlignment="1" applyProtection="1">
      <alignment vertical="center" wrapText="1"/>
      <protection locked="0"/>
    </xf>
    <xf numFmtId="0" fontId="47" fillId="6" borderId="52" xfId="15" applyFont="1" applyFill="1" applyBorder="1" applyAlignment="1">
      <alignment horizontal="left" vertical="center"/>
    </xf>
    <xf numFmtId="0" fontId="47" fillId="6" borderId="55" xfId="15" applyFont="1" applyFill="1" applyBorder="1" applyAlignment="1">
      <alignment horizontal="left" vertical="center"/>
    </xf>
    <xf numFmtId="0" fontId="47" fillId="6" borderId="56" xfId="15" applyFont="1" applyFill="1" applyBorder="1" applyAlignment="1">
      <alignment horizontal="left" vertical="center"/>
    </xf>
    <xf numFmtId="176" fontId="47" fillId="6" borderId="57" xfId="15" applyNumberFormat="1" applyFont="1" applyFill="1" applyBorder="1" applyAlignment="1">
      <alignment horizontal="left" vertical="center"/>
    </xf>
    <xf numFmtId="176" fontId="47" fillId="6" borderId="12" xfId="15" applyNumberFormat="1" applyFont="1" applyFill="1" applyBorder="1" applyAlignment="1">
      <alignment horizontal="left" vertical="center"/>
    </xf>
    <xf numFmtId="176" fontId="47" fillId="6" borderId="58" xfId="15" applyNumberFormat="1" applyFont="1" applyFill="1" applyBorder="1" applyAlignment="1">
      <alignment horizontal="left" vertical="center"/>
    </xf>
    <xf numFmtId="38" fontId="82" fillId="10" borderId="0" xfId="15" applyNumberFormat="1" applyFont="1" applyFill="1" applyAlignment="1">
      <alignment horizontal="center" vertical="center" shrinkToFit="1"/>
    </xf>
    <xf numFmtId="11" fontId="47" fillId="0" borderId="16" xfId="15" applyNumberFormat="1" applyFont="1" applyBorder="1" applyAlignment="1" applyProtection="1">
      <alignment vertical="center" wrapText="1"/>
      <protection locked="0"/>
    </xf>
    <xf numFmtId="0" fontId="47" fillId="0" borderId="16" xfId="15" applyFont="1" applyBorder="1" applyAlignment="1" applyProtection="1">
      <alignment vertical="center" wrapText="1"/>
      <protection locked="0"/>
    </xf>
    <xf numFmtId="0" fontId="47" fillId="0" borderId="59" xfId="15" applyFont="1" applyBorder="1" applyAlignment="1" applyProtection="1">
      <alignment vertical="center" wrapText="1"/>
      <protection locked="0"/>
    </xf>
    <xf numFmtId="38" fontId="45" fillId="0" borderId="21" xfId="1" applyFont="1" applyFill="1" applyBorder="1" applyAlignment="1" applyProtection="1">
      <alignment horizontal="center" vertical="center" wrapText="1"/>
    </xf>
    <xf numFmtId="0" fontId="47" fillId="4" borderId="45" xfId="15" applyFont="1" applyFill="1" applyBorder="1" applyAlignment="1">
      <alignment horizontal="center" vertical="center" wrapText="1"/>
    </xf>
    <xf numFmtId="0" fontId="47" fillId="4" borderId="47" xfId="15" applyFont="1" applyFill="1" applyBorder="1" applyAlignment="1">
      <alignment horizontal="center" vertical="center" wrapText="1"/>
    </xf>
    <xf numFmtId="11" fontId="47" fillId="0" borderId="57" xfId="15" applyNumberFormat="1" applyFont="1" applyBorder="1" applyAlignment="1" applyProtection="1">
      <alignment vertical="center" wrapText="1"/>
      <protection locked="0"/>
    </xf>
    <xf numFmtId="0" fontId="47" fillId="0" borderId="12" xfId="15" applyFont="1" applyBorder="1" applyAlignment="1" applyProtection="1">
      <alignment vertical="center" wrapText="1"/>
      <protection locked="0"/>
    </xf>
    <xf numFmtId="0" fontId="47" fillId="0" borderId="58" xfId="15" applyFont="1" applyBorder="1" applyAlignment="1" applyProtection="1">
      <alignment vertical="center" wrapText="1"/>
      <protection locked="0"/>
    </xf>
    <xf numFmtId="0" fontId="80" fillId="6" borderId="0" xfId="16" applyFont="1" applyFill="1" applyBorder="1" applyAlignment="1" applyProtection="1">
      <alignment horizontal="left" vertical="center" shrinkToFit="1"/>
    </xf>
    <xf numFmtId="0" fontId="47" fillId="6" borderId="0" xfId="0" applyFont="1" applyFill="1" applyAlignment="1">
      <alignment horizontal="left" vertical="center" shrinkToFit="1"/>
    </xf>
    <xf numFmtId="0" fontId="47" fillId="0" borderId="44" xfId="15" applyFont="1" applyBorder="1" applyAlignment="1">
      <alignment horizontal="left" vertical="center" shrinkToFit="1"/>
    </xf>
    <xf numFmtId="0" fontId="47" fillId="0" borderId="45" xfId="15" applyFont="1" applyBorder="1" applyAlignment="1">
      <alignment horizontal="left" vertical="center" shrinkToFit="1"/>
    </xf>
    <xf numFmtId="0" fontId="47" fillId="0" borderId="47" xfId="15" applyFont="1" applyBorder="1" applyAlignment="1">
      <alignment horizontal="left" vertical="center" shrinkToFit="1"/>
    </xf>
    <xf numFmtId="38" fontId="45" fillId="12" borderId="18" xfId="2" applyFont="1" applyFill="1" applyBorder="1" applyAlignment="1" applyProtection="1">
      <alignment horizontal="left" vertical="center" shrinkToFit="1"/>
      <protection locked="0"/>
    </xf>
    <xf numFmtId="38" fontId="45" fillId="12" borderId="21" xfId="2" applyFont="1" applyFill="1" applyBorder="1" applyAlignment="1" applyProtection="1">
      <alignment horizontal="left" vertical="center" shrinkToFit="1"/>
      <protection locked="0"/>
    </xf>
    <xf numFmtId="38" fontId="45" fillId="12" borderId="28" xfId="2" applyFont="1" applyFill="1" applyBorder="1" applyAlignment="1" applyProtection="1">
      <alignment horizontal="left" vertical="center" shrinkToFit="1"/>
      <protection locked="0"/>
    </xf>
    <xf numFmtId="38" fontId="45" fillId="13" borderId="6" xfId="15" applyNumberFormat="1" applyFont="1" applyFill="1" applyBorder="1" applyAlignment="1">
      <alignment horizontal="right" vertical="center" shrinkToFit="1"/>
    </xf>
    <xf numFmtId="38" fontId="45" fillId="13" borderId="12" xfId="15" applyNumberFormat="1" applyFont="1" applyFill="1" applyBorder="1" applyAlignment="1">
      <alignment horizontal="right" vertical="center" shrinkToFit="1"/>
    </xf>
    <xf numFmtId="38" fontId="45" fillId="13" borderId="58" xfId="15" applyNumberFormat="1" applyFont="1" applyFill="1" applyBorder="1" applyAlignment="1">
      <alignment horizontal="right" vertical="center" shrinkToFit="1"/>
    </xf>
    <xf numFmtId="0" fontId="45" fillId="8" borderId="12" xfId="15" applyFont="1" applyFill="1" applyBorder="1" applyAlignment="1" applyProtection="1">
      <alignment horizontal="right" vertical="center" shrinkToFit="1"/>
      <protection locked="0"/>
    </xf>
    <xf numFmtId="38" fontId="45" fillId="4" borderId="44" xfId="1" applyFont="1" applyFill="1" applyBorder="1" applyAlignment="1" applyProtection="1">
      <alignment horizontal="right" vertical="center" shrinkToFit="1"/>
    </xf>
    <xf numFmtId="38" fontId="45" fillId="4" borderId="45" xfId="1" applyFont="1" applyFill="1" applyBorder="1" applyAlignment="1" applyProtection="1">
      <alignment horizontal="right" vertical="center" shrinkToFit="1"/>
    </xf>
    <xf numFmtId="38" fontId="45" fillId="4" borderId="47" xfId="1" applyFont="1" applyFill="1" applyBorder="1" applyAlignment="1" applyProtection="1">
      <alignment horizontal="right" vertical="center" shrinkToFit="1"/>
    </xf>
    <xf numFmtId="0" fontId="47" fillId="4" borderId="44" xfId="15" applyFont="1" applyFill="1" applyBorder="1" applyAlignment="1">
      <alignment horizontal="center" vertical="center" shrinkToFit="1"/>
    </xf>
    <xf numFmtId="0" fontId="47" fillId="4" borderId="45" xfId="15" applyFont="1" applyFill="1" applyBorder="1" applyAlignment="1">
      <alignment horizontal="center" vertical="center" shrinkToFit="1"/>
    </xf>
    <xf numFmtId="0" fontId="47" fillId="4" borderId="47" xfId="15" applyFont="1" applyFill="1" applyBorder="1" applyAlignment="1">
      <alignment horizontal="center" vertical="center" shrinkToFit="1"/>
    </xf>
    <xf numFmtId="38" fontId="56" fillId="0" borderId="52" xfId="1" applyFont="1" applyFill="1" applyBorder="1" applyAlignment="1" applyProtection="1">
      <alignment horizontal="right" vertical="center" shrinkToFit="1"/>
    </xf>
    <xf numFmtId="38" fontId="56" fillId="0" borderId="55" xfId="1" applyFont="1" applyFill="1" applyBorder="1" applyAlignment="1" applyProtection="1">
      <alignment horizontal="right" vertical="center" shrinkToFit="1"/>
    </xf>
    <xf numFmtId="38" fontId="56" fillId="0" borderId="56" xfId="1" applyFont="1" applyFill="1" applyBorder="1" applyAlignment="1" applyProtection="1">
      <alignment horizontal="right" vertical="center" shrinkToFit="1"/>
    </xf>
    <xf numFmtId="38" fontId="56" fillId="0" borderId="57" xfId="1" applyFont="1" applyFill="1" applyBorder="1" applyAlignment="1" applyProtection="1">
      <alignment horizontal="right" vertical="center" shrinkToFit="1"/>
    </xf>
    <xf numFmtId="38" fontId="56" fillId="0" borderId="12" xfId="1" applyFont="1" applyFill="1" applyBorder="1" applyAlignment="1" applyProtection="1">
      <alignment horizontal="right" vertical="center" shrinkToFit="1"/>
    </xf>
    <xf numFmtId="38" fontId="56" fillId="0" borderId="58" xfId="1" applyFont="1" applyFill="1" applyBorder="1" applyAlignment="1" applyProtection="1">
      <alignment horizontal="right" vertical="center" shrinkToFit="1"/>
    </xf>
    <xf numFmtId="38" fontId="45" fillId="0" borderId="52" xfId="1" applyFont="1" applyFill="1" applyBorder="1" applyAlignment="1" applyProtection="1">
      <alignment horizontal="right" vertical="center" shrinkToFit="1"/>
    </xf>
    <xf numFmtId="38" fontId="45" fillId="0" borderId="55" xfId="1" applyFont="1" applyFill="1" applyBorder="1" applyAlignment="1" applyProtection="1">
      <alignment horizontal="right" vertical="center" shrinkToFit="1"/>
    </xf>
    <xf numFmtId="38" fontId="45" fillId="0" borderId="56" xfId="1" applyFont="1" applyFill="1" applyBorder="1" applyAlignment="1" applyProtection="1">
      <alignment horizontal="right" vertical="center" shrinkToFit="1"/>
    </xf>
    <xf numFmtId="38" fontId="45" fillId="0" borderId="57" xfId="1" applyFont="1" applyFill="1" applyBorder="1" applyAlignment="1" applyProtection="1">
      <alignment horizontal="right" vertical="center" shrinkToFit="1"/>
    </xf>
    <xf numFmtId="38" fontId="45" fillId="0" borderId="12" xfId="1" applyFont="1" applyFill="1" applyBorder="1" applyAlignment="1" applyProtection="1">
      <alignment horizontal="right" vertical="center" shrinkToFit="1"/>
    </xf>
    <xf numFmtId="38" fontId="45" fillId="0" borderId="58" xfId="1" applyFont="1" applyFill="1" applyBorder="1" applyAlignment="1" applyProtection="1">
      <alignment horizontal="right" vertical="center" shrinkToFit="1"/>
    </xf>
    <xf numFmtId="38" fontId="56" fillId="0" borderId="17" xfId="1" applyFont="1" applyFill="1" applyBorder="1" applyAlignment="1" applyProtection="1">
      <alignment horizontal="right" vertical="center" shrinkToFit="1"/>
    </xf>
    <xf numFmtId="38" fontId="56" fillId="0" borderId="16" xfId="1" applyFont="1" applyFill="1" applyBorder="1" applyAlignment="1" applyProtection="1">
      <alignment horizontal="right" vertical="center" shrinkToFit="1"/>
    </xf>
    <xf numFmtId="38" fontId="56" fillId="0" borderId="59" xfId="1" applyFont="1" applyFill="1" applyBorder="1" applyAlignment="1" applyProtection="1">
      <alignment horizontal="right" vertical="center" shrinkToFit="1"/>
    </xf>
    <xf numFmtId="38" fontId="45" fillId="8" borderId="57" xfId="1" applyFont="1" applyFill="1" applyBorder="1" applyAlignment="1" applyProtection="1">
      <alignment horizontal="right" vertical="center" shrinkToFit="1"/>
      <protection locked="0"/>
    </xf>
    <xf numFmtId="38" fontId="45" fillId="8" borderId="12" xfId="1" applyFont="1" applyFill="1" applyBorder="1" applyAlignment="1" applyProtection="1">
      <alignment horizontal="right" vertical="center" shrinkToFit="1"/>
      <protection locked="0"/>
    </xf>
    <xf numFmtId="38" fontId="45" fillId="8" borderId="97" xfId="1" applyFont="1" applyFill="1" applyBorder="1" applyAlignment="1" applyProtection="1">
      <alignment horizontal="right" vertical="center" shrinkToFit="1"/>
      <protection locked="0"/>
    </xf>
    <xf numFmtId="38" fontId="45" fillId="8" borderId="11" xfId="1" applyFont="1" applyFill="1" applyBorder="1" applyAlignment="1" applyProtection="1">
      <alignment horizontal="right" vertical="center" shrinkToFit="1"/>
      <protection locked="0"/>
    </xf>
    <xf numFmtId="38" fontId="45" fillId="8" borderId="98" xfId="1" applyFont="1" applyFill="1" applyBorder="1" applyAlignment="1" applyProtection="1">
      <alignment horizontal="right" vertical="center" shrinkToFit="1"/>
      <protection locked="0"/>
    </xf>
    <xf numFmtId="38" fontId="56" fillId="21" borderId="44" xfId="1" applyFont="1" applyFill="1" applyBorder="1" applyAlignment="1" applyProtection="1">
      <alignment horizontal="right" vertical="center" shrinkToFit="1"/>
    </xf>
    <xf numFmtId="38" fontId="56" fillId="21" borderId="45" xfId="1" applyFont="1" applyFill="1" applyBorder="1" applyAlignment="1" applyProtection="1">
      <alignment horizontal="right" vertical="center" shrinkToFit="1"/>
    </xf>
    <xf numFmtId="38" fontId="56" fillId="21" borderId="47" xfId="1" applyFont="1" applyFill="1" applyBorder="1" applyAlignment="1" applyProtection="1">
      <alignment horizontal="right" vertical="center" shrinkToFit="1"/>
    </xf>
    <xf numFmtId="38" fontId="45" fillId="0" borderId="17" xfId="1" applyFont="1" applyFill="1" applyBorder="1" applyAlignment="1" applyProtection="1">
      <alignment horizontal="right" vertical="center" shrinkToFit="1"/>
    </xf>
    <xf numFmtId="38" fontId="45" fillId="0" borderId="16" xfId="1" applyFont="1" applyFill="1" applyBorder="1" applyAlignment="1" applyProtection="1">
      <alignment horizontal="right" vertical="center" shrinkToFit="1"/>
    </xf>
    <xf numFmtId="38" fontId="45" fillId="0" borderId="59" xfId="1" applyFont="1" applyFill="1" applyBorder="1" applyAlignment="1" applyProtection="1">
      <alignment horizontal="right" vertical="center" shrinkToFit="1"/>
    </xf>
    <xf numFmtId="38" fontId="45" fillId="8" borderId="52" xfId="1" applyFont="1" applyFill="1" applyBorder="1" applyAlignment="1" applyProtection="1">
      <alignment horizontal="right" vertical="center" shrinkToFit="1"/>
      <protection locked="0"/>
    </xf>
    <xf numFmtId="38" fontId="45" fillId="8" borderId="55" xfId="1" applyFont="1" applyFill="1" applyBorder="1" applyAlignment="1" applyProtection="1">
      <alignment horizontal="right" vertical="center" shrinkToFit="1"/>
      <protection locked="0"/>
    </xf>
    <xf numFmtId="38" fontId="45" fillId="6" borderId="57" xfId="1" applyFont="1" applyFill="1" applyBorder="1" applyAlignment="1" applyProtection="1">
      <alignment horizontal="right" vertical="center" shrinkToFit="1"/>
    </xf>
    <xf numFmtId="38" fontId="45" fillId="6" borderId="12" xfId="1" applyFont="1" applyFill="1" applyBorder="1" applyAlignment="1" applyProtection="1">
      <alignment horizontal="right" vertical="center" shrinkToFit="1"/>
    </xf>
    <xf numFmtId="38" fontId="45" fillId="6" borderId="58" xfId="1" applyFont="1" applyFill="1" applyBorder="1" applyAlignment="1" applyProtection="1">
      <alignment horizontal="right" vertical="center" shrinkToFit="1"/>
    </xf>
    <xf numFmtId="0" fontId="47" fillId="4" borderId="94" xfId="0" applyFont="1" applyFill="1" applyBorder="1" applyAlignment="1">
      <alignment vertical="center" wrapText="1"/>
    </xf>
    <xf numFmtId="0" fontId="47" fillId="4" borderId="9" xfId="0" applyFont="1" applyFill="1" applyBorder="1" applyAlignment="1">
      <alignment vertical="center" wrapText="1"/>
    </xf>
    <xf numFmtId="0" fontId="47" fillId="4" borderId="57" xfId="0" applyFont="1" applyFill="1" applyBorder="1" applyAlignment="1">
      <alignment vertical="center" wrapText="1"/>
    </xf>
    <xf numFmtId="0" fontId="47" fillId="4" borderId="12" xfId="0" applyFont="1" applyFill="1" applyBorder="1" applyAlignment="1">
      <alignment vertical="center" wrapText="1"/>
    </xf>
    <xf numFmtId="0" fontId="47" fillId="4" borderId="57" xfId="0" applyFont="1" applyFill="1" applyBorder="1" applyAlignment="1">
      <alignment horizontal="left" vertical="center" wrapText="1"/>
    </xf>
    <xf numFmtId="0" fontId="47" fillId="4" borderId="12" xfId="0" applyFont="1" applyFill="1" applyBorder="1" applyAlignment="1">
      <alignment horizontal="left" vertical="center" wrapText="1"/>
    </xf>
    <xf numFmtId="0" fontId="45" fillId="4" borderId="57" xfId="0" applyFont="1" applyFill="1" applyBorder="1" applyAlignment="1">
      <alignment vertical="center" wrapText="1"/>
    </xf>
    <xf numFmtId="0" fontId="45" fillId="4" borderId="12" xfId="0" applyFont="1" applyFill="1" applyBorder="1" applyAlignment="1">
      <alignment vertical="center" wrapText="1"/>
    </xf>
    <xf numFmtId="0" fontId="45" fillId="4" borderId="3" xfId="0" applyFont="1" applyFill="1" applyBorder="1" applyAlignment="1">
      <alignment vertical="center" wrapText="1"/>
    </xf>
    <xf numFmtId="38" fontId="56" fillId="21" borderId="43" xfId="1" applyFont="1" applyFill="1" applyBorder="1" applyAlignment="1" applyProtection="1">
      <alignment horizontal="right" vertical="center" shrinkToFit="1"/>
    </xf>
    <xf numFmtId="0" fontId="47" fillId="4" borderId="97" xfId="0" applyFont="1" applyFill="1" applyBorder="1" applyAlignment="1">
      <alignment vertical="center" wrapText="1"/>
    </xf>
    <xf numFmtId="0" fontId="47" fillId="4" borderId="11" xfId="0" applyFont="1" applyFill="1" applyBorder="1" applyAlignment="1">
      <alignment vertical="center" wrapText="1"/>
    </xf>
    <xf numFmtId="0" fontId="47" fillId="4" borderId="44" xfId="15" applyFont="1" applyFill="1" applyBorder="1" applyAlignment="1">
      <alignment horizontal="center" vertical="center" wrapText="1"/>
    </xf>
    <xf numFmtId="38" fontId="47" fillId="6" borderId="0" xfId="1" applyFont="1" applyFill="1" applyBorder="1" applyAlignment="1" applyProtection="1">
      <alignment horizontal="center" vertical="center"/>
    </xf>
    <xf numFmtId="0" fontId="45" fillId="4" borderId="94" xfId="0" applyFont="1" applyFill="1" applyBorder="1" applyAlignment="1">
      <alignment vertical="center" wrapText="1"/>
    </xf>
    <xf numFmtId="0" fontId="45" fillId="4" borderId="9" xfId="0" applyFont="1" applyFill="1" applyBorder="1" applyAlignment="1">
      <alignment vertical="center" wrapText="1"/>
    </xf>
    <xf numFmtId="0" fontId="45" fillId="4" borderId="10" xfId="0" applyFont="1" applyFill="1" applyBorder="1" applyAlignment="1">
      <alignment vertical="center" wrapText="1"/>
    </xf>
    <xf numFmtId="38" fontId="47" fillId="4" borderId="44" xfId="1" applyFont="1" applyFill="1" applyBorder="1" applyAlignment="1" applyProtection="1">
      <alignment horizontal="center" vertical="center" wrapText="1"/>
    </xf>
    <xf numFmtId="38" fontId="47" fillId="4" borderId="45" xfId="1" applyFont="1" applyFill="1" applyBorder="1" applyAlignment="1" applyProtection="1">
      <alignment horizontal="center" vertical="center" wrapText="1"/>
    </xf>
    <xf numFmtId="0" fontId="45" fillId="4" borderId="17" xfId="0" applyFont="1" applyFill="1" applyBorder="1" applyAlignment="1">
      <alignment vertical="center" wrapText="1"/>
    </xf>
    <xf numFmtId="0" fontId="45" fillId="4" borderId="16" xfId="0" applyFont="1" applyFill="1" applyBorder="1" applyAlignment="1">
      <alignment vertical="center" wrapText="1"/>
    </xf>
    <xf numFmtId="0" fontId="45" fillId="4" borderId="82" xfId="0" applyFont="1" applyFill="1" applyBorder="1" applyAlignment="1">
      <alignment vertical="center" wrapText="1"/>
    </xf>
    <xf numFmtId="38" fontId="47" fillId="4" borderId="43" xfId="1" applyFont="1" applyFill="1" applyBorder="1" applyAlignment="1" applyProtection="1">
      <alignment horizontal="center" vertical="center"/>
    </xf>
    <xf numFmtId="0" fontId="68" fillId="6" borderId="0" xfId="15" applyFont="1" applyFill="1" applyAlignment="1">
      <alignment horizontal="center" vertical="center" wrapText="1"/>
    </xf>
    <xf numFmtId="0" fontId="47" fillId="4" borderId="27" xfId="0" applyFont="1" applyFill="1" applyBorder="1" applyAlignment="1">
      <alignment horizontal="center" vertical="center" wrapText="1"/>
    </xf>
    <xf numFmtId="0" fontId="47" fillId="4" borderId="26" xfId="0" applyFont="1" applyFill="1" applyBorder="1" applyAlignment="1">
      <alignment horizontal="center" vertical="center" wrapText="1"/>
    </xf>
    <xf numFmtId="0" fontId="47" fillId="4" borderId="94" xfId="0" applyFont="1" applyFill="1" applyBorder="1" applyAlignment="1">
      <alignment horizontal="center" vertical="center" wrapText="1"/>
    </xf>
    <xf numFmtId="0" fontId="47" fillId="4" borderId="9" xfId="0" applyFont="1" applyFill="1" applyBorder="1" applyAlignment="1">
      <alignment horizontal="center" vertical="center" wrapText="1"/>
    </xf>
    <xf numFmtId="0" fontId="55" fillId="0" borderId="52" xfId="15" applyFont="1" applyBorder="1" applyAlignment="1">
      <alignment vertical="center" shrinkToFit="1"/>
    </xf>
    <xf numFmtId="0" fontId="55" fillId="0" borderId="55" xfId="15" applyFont="1" applyBorder="1" applyAlignment="1">
      <alignment vertical="center" shrinkToFit="1"/>
    </xf>
    <xf numFmtId="0" fontId="55" fillId="0" borderId="56" xfId="15" applyFont="1" applyBorder="1" applyAlignment="1">
      <alignment vertical="center" shrinkToFit="1"/>
    </xf>
    <xf numFmtId="0" fontId="55" fillId="0" borderId="57" xfId="15" applyFont="1" applyBorder="1" applyAlignment="1">
      <alignment vertical="center" shrinkToFit="1"/>
    </xf>
    <xf numFmtId="0" fontId="55" fillId="0" borderId="12" xfId="15" applyFont="1" applyBorder="1" applyAlignment="1">
      <alignment vertical="center" shrinkToFit="1"/>
    </xf>
    <xf numFmtId="0" fontId="55" fillId="0" borderId="58" xfId="15" applyFont="1" applyBorder="1" applyAlignment="1">
      <alignment vertical="center" shrinkToFit="1"/>
    </xf>
    <xf numFmtId="49" fontId="55" fillId="0" borderId="17" xfId="15" applyNumberFormat="1" applyFont="1" applyBorder="1" applyAlignment="1">
      <alignment vertical="center" shrinkToFit="1"/>
    </xf>
    <xf numFmtId="49" fontId="55" fillId="0" borderId="16" xfId="15" applyNumberFormat="1" applyFont="1" applyBorder="1" applyAlignment="1">
      <alignment vertical="center" shrinkToFit="1"/>
    </xf>
    <xf numFmtId="49" fontId="55" fillId="0" borderId="59" xfId="15" applyNumberFormat="1" applyFont="1" applyBorder="1" applyAlignment="1">
      <alignment vertical="center" shrinkToFit="1"/>
    </xf>
    <xf numFmtId="38" fontId="45" fillId="12" borderId="17" xfId="2" applyFont="1" applyFill="1" applyBorder="1" applyAlignment="1" applyProtection="1">
      <alignment horizontal="left" vertical="center" shrinkToFit="1"/>
      <protection locked="0"/>
    </xf>
    <xf numFmtId="38" fontId="45" fillId="12" borderId="16" xfId="2" applyFont="1" applyFill="1" applyBorder="1" applyAlignment="1" applyProtection="1">
      <alignment horizontal="left" vertical="center" shrinkToFit="1"/>
      <protection locked="0"/>
    </xf>
    <xf numFmtId="38" fontId="45" fillId="12" borderId="59" xfId="2" applyFont="1" applyFill="1" applyBorder="1" applyAlignment="1" applyProtection="1">
      <alignment horizontal="left" vertical="center" shrinkToFit="1"/>
      <protection locked="0"/>
    </xf>
    <xf numFmtId="38" fontId="45" fillId="12" borderId="57" xfId="2" applyFont="1" applyFill="1" applyBorder="1" applyAlignment="1" applyProtection="1">
      <alignment horizontal="left" vertical="center" shrinkToFit="1"/>
      <protection locked="0"/>
    </xf>
    <xf numFmtId="38" fontId="45" fillId="12" borderId="12" xfId="2" applyFont="1" applyFill="1" applyBorder="1" applyAlignment="1" applyProtection="1">
      <alignment horizontal="left" vertical="center" shrinkToFit="1"/>
      <protection locked="0"/>
    </xf>
    <xf numFmtId="38" fontId="45" fillId="12" borderId="58" xfId="2" applyFont="1" applyFill="1" applyBorder="1" applyAlignment="1" applyProtection="1">
      <alignment horizontal="left" vertical="center" shrinkToFit="1"/>
      <protection locked="0"/>
    </xf>
    <xf numFmtId="38" fontId="45" fillId="12" borderId="94" xfId="2" applyFont="1" applyFill="1" applyBorder="1" applyAlignment="1" applyProtection="1">
      <alignment horizontal="left" vertical="center" shrinkToFit="1"/>
      <protection locked="0"/>
    </xf>
    <xf numFmtId="38" fontId="45" fillId="12" borderId="9" xfId="2" applyFont="1" applyFill="1" applyBorder="1" applyAlignment="1" applyProtection="1">
      <alignment horizontal="left" vertical="center" shrinkToFit="1"/>
      <protection locked="0"/>
    </xf>
    <xf numFmtId="38" fontId="45" fillId="12" borderId="95" xfId="2" applyFont="1" applyFill="1" applyBorder="1" applyAlignment="1" applyProtection="1">
      <alignment horizontal="left" vertical="center" shrinkToFit="1"/>
      <protection locked="0"/>
    </xf>
    <xf numFmtId="38" fontId="47" fillId="0" borderId="3" xfId="2" applyFont="1" applyFill="1" applyBorder="1" applyAlignment="1" applyProtection="1">
      <alignment horizontal="right" vertical="center" shrinkToFit="1"/>
    </xf>
    <xf numFmtId="0" fontId="47" fillId="4" borderId="52" xfId="0" applyFont="1" applyFill="1" applyBorder="1" applyAlignment="1">
      <alignment horizontal="center" vertical="center" wrapText="1"/>
    </xf>
    <xf numFmtId="0" fontId="47" fillId="4" borderId="55" xfId="0" applyFont="1" applyFill="1" applyBorder="1" applyAlignment="1">
      <alignment horizontal="center" vertical="center" wrapText="1"/>
    </xf>
    <xf numFmtId="0" fontId="45" fillId="6" borderId="0" xfId="15" applyFont="1" applyFill="1" applyAlignment="1">
      <alignment horizontal="right" vertical="center"/>
    </xf>
    <xf numFmtId="0" fontId="78" fillId="6" borderId="0" xfId="15" applyFont="1" applyFill="1" applyAlignment="1">
      <alignment horizontal="center" vertical="center"/>
    </xf>
    <xf numFmtId="0" fontId="47" fillId="0" borderId="44" xfId="15" applyFont="1" applyBorder="1" applyAlignment="1">
      <alignment horizontal="center" vertical="center" shrinkToFit="1"/>
    </xf>
    <xf numFmtId="0" fontId="47" fillId="0" borderId="45" xfId="15" applyFont="1" applyBorder="1" applyAlignment="1">
      <alignment horizontal="center" vertical="center" shrinkToFit="1"/>
    </xf>
    <xf numFmtId="0" fontId="47" fillId="4" borderId="44" xfId="15" applyFont="1" applyFill="1" applyBorder="1" applyAlignment="1">
      <alignment horizontal="center" vertical="center"/>
    </xf>
    <xf numFmtId="0" fontId="47" fillId="4" borderId="45" xfId="15" applyFont="1" applyFill="1" applyBorder="1" applyAlignment="1">
      <alignment horizontal="center" vertical="center"/>
    </xf>
    <xf numFmtId="0" fontId="47" fillId="4" borderId="47" xfId="15" applyFont="1" applyFill="1" applyBorder="1" applyAlignment="1">
      <alignment horizontal="center" vertical="center"/>
    </xf>
    <xf numFmtId="0" fontId="47" fillId="4" borderId="124" xfId="15" applyFont="1" applyFill="1" applyBorder="1" applyAlignment="1">
      <alignment horizontal="center" vertical="center" shrinkToFit="1"/>
    </xf>
    <xf numFmtId="0" fontId="47" fillId="4" borderId="128" xfId="15" applyFont="1" applyFill="1" applyBorder="1" applyAlignment="1">
      <alignment horizontal="center" vertical="center" shrinkToFit="1"/>
    </xf>
    <xf numFmtId="0" fontId="47" fillId="4" borderId="125" xfId="15" applyFont="1" applyFill="1" applyBorder="1" applyAlignment="1">
      <alignment horizontal="center" vertical="center" shrinkToFit="1"/>
    </xf>
    <xf numFmtId="0" fontId="47" fillId="4" borderId="127" xfId="15" applyFont="1" applyFill="1" applyBorder="1" applyAlignment="1">
      <alignment horizontal="center" vertical="center" shrinkToFit="1"/>
    </xf>
    <xf numFmtId="38" fontId="45" fillId="0" borderId="13" xfId="1" applyFont="1" applyBorder="1" applyAlignment="1">
      <alignment horizontal="right" vertical="center" shrinkToFit="1"/>
    </xf>
    <xf numFmtId="38" fontId="45" fillId="0" borderId="49" xfId="1" applyFont="1" applyBorder="1" applyAlignment="1">
      <alignment horizontal="right" vertical="center" shrinkToFit="1"/>
    </xf>
    <xf numFmtId="38" fontId="45" fillId="0" borderId="2" xfId="1" applyFont="1" applyBorder="1" applyAlignment="1">
      <alignment horizontal="right" vertical="center" shrinkToFit="1"/>
    </xf>
    <xf numFmtId="38" fontId="45" fillId="0" borderId="1" xfId="1" applyFont="1" applyBorder="1" applyAlignment="1">
      <alignment horizontal="right" vertical="center" shrinkToFit="1"/>
    </xf>
    <xf numFmtId="38" fontId="45" fillId="0" borderId="72" xfId="1" applyFont="1" applyBorder="1" applyAlignment="1">
      <alignment horizontal="right" vertical="center" shrinkToFit="1"/>
    </xf>
    <xf numFmtId="38" fontId="45" fillId="0" borderId="73" xfId="1" applyFont="1" applyBorder="1" applyAlignment="1">
      <alignment horizontal="right" vertical="center" shrinkToFit="1"/>
    </xf>
    <xf numFmtId="0" fontId="5" fillId="0" borderId="162" xfId="15" applyBorder="1" applyAlignment="1">
      <alignment horizontal="center" vertical="center"/>
    </xf>
    <xf numFmtId="0" fontId="5" fillId="0" borderId="48" xfId="15" applyBorder="1" applyAlignment="1">
      <alignment horizontal="center" vertical="center"/>
    </xf>
    <xf numFmtId="0" fontId="57" fillId="0" borderId="14" xfId="0" applyFont="1" applyBorder="1" applyAlignment="1">
      <alignment horizontal="left" vertical="center"/>
    </xf>
    <xf numFmtId="0" fontId="57" fillId="0" borderId="13" xfId="0" applyFont="1" applyBorder="1" applyAlignment="1">
      <alignment horizontal="left" vertical="center"/>
    </xf>
    <xf numFmtId="38" fontId="5" fillId="0" borderId="133" xfId="1" applyFont="1" applyFill="1" applyBorder="1" applyAlignment="1" applyProtection="1">
      <alignment horizontal="right" vertical="center"/>
    </xf>
    <xf numFmtId="38" fontId="5" fillId="0" borderId="49" xfId="1" applyFont="1" applyFill="1" applyBorder="1" applyAlignment="1" applyProtection="1">
      <alignment horizontal="right" vertical="center"/>
    </xf>
    <xf numFmtId="11" fontId="49" fillId="24" borderId="161" xfId="17" applyNumberFormat="1" applyFont="1" applyFill="1" applyBorder="1" applyAlignment="1" applyProtection="1">
      <alignment horizontal="left" vertical="top" wrapText="1"/>
      <protection locked="0"/>
    </xf>
    <xf numFmtId="11" fontId="49" fillId="24" borderId="160" xfId="17" applyNumberFormat="1" applyFont="1" applyFill="1" applyBorder="1" applyAlignment="1" applyProtection="1">
      <alignment horizontal="left" vertical="top" wrapText="1"/>
      <protection locked="0"/>
    </xf>
    <xf numFmtId="11" fontId="49" fillId="24" borderId="158" xfId="17" applyNumberFormat="1" applyFont="1" applyFill="1" applyBorder="1" applyAlignment="1" applyProtection="1">
      <alignment horizontal="left" vertical="top" wrapText="1"/>
      <protection locked="0"/>
    </xf>
    <xf numFmtId="11" fontId="49" fillId="24" borderId="157" xfId="17" applyNumberFormat="1" applyFont="1" applyFill="1" applyBorder="1" applyAlignment="1" applyProtection="1">
      <alignment horizontal="left" vertical="top" wrapText="1"/>
      <protection locked="0"/>
    </xf>
    <xf numFmtId="0" fontId="30" fillId="3" borderId="18" xfId="15" applyFont="1" applyFill="1" applyBorder="1" applyAlignment="1">
      <alignment horizontal="center" vertical="center"/>
    </xf>
    <xf numFmtId="0" fontId="30" fillId="3" borderId="28" xfId="15" applyFont="1" applyFill="1" applyBorder="1" applyAlignment="1">
      <alignment horizontal="center" vertical="center"/>
    </xf>
    <xf numFmtId="11" fontId="49" fillId="24" borderId="156" xfId="17" applyNumberFormat="1" applyFont="1" applyFill="1" applyBorder="1" applyAlignment="1" applyProtection="1">
      <alignment horizontal="left" vertical="top" wrapText="1"/>
      <protection locked="0"/>
    </xf>
    <xf numFmtId="0" fontId="5" fillId="0" borderId="148" xfId="15" applyBorder="1" applyAlignment="1">
      <alignment horizontal="center" vertical="center"/>
    </xf>
    <xf numFmtId="0" fontId="57" fillId="0" borderId="149" xfId="0" applyFont="1" applyBorder="1" applyAlignment="1">
      <alignment horizontal="left" vertical="center"/>
    </xf>
    <xf numFmtId="38" fontId="5" fillId="0" borderId="150" xfId="1" applyFont="1" applyFill="1" applyBorder="1" applyAlignment="1" applyProtection="1">
      <alignment horizontal="right" vertical="center"/>
    </xf>
    <xf numFmtId="0" fontId="14" fillId="6" borderId="39" xfId="15" applyFont="1" applyFill="1" applyBorder="1" applyAlignment="1">
      <alignment horizontal="center" vertical="center" wrapText="1"/>
    </xf>
    <xf numFmtId="0" fontId="14" fillId="6" borderId="38" xfId="15" applyFont="1" applyFill="1" applyBorder="1" applyAlignment="1">
      <alignment horizontal="center" vertical="center" wrapText="1"/>
    </xf>
    <xf numFmtId="0" fontId="14" fillId="6" borderId="37" xfId="15" applyFont="1" applyFill="1" applyBorder="1" applyAlignment="1">
      <alignment horizontal="center" vertical="center" wrapText="1"/>
    </xf>
    <xf numFmtId="0" fontId="12" fillId="0" borderId="18" xfId="15" applyFont="1" applyBorder="1" applyAlignment="1">
      <alignment horizontal="center" vertical="center"/>
    </xf>
    <xf numFmtId="0" fontId="12" fillId="0" borderId="20" xfId="15" applyFont="1" applyBorder="1" applyAlignment="1">
      <alignment horizontal="center" vertical="center"/>
    </xf>
    <xf numFmtId="0" fontId="12" fillId="0" borderId="36" xfId="15" applyFont="1" applyBorder="1" applyAlignment="1">
      <alignment horizontal="center" vertical="center"/>
    </xf>
    <xf numFmtId="0" fontId="12" fillId="0" borderId="21" xfId="15" applyFont="1" applyBorder="1" applyAlignment="1">
      <alignment horizontal="center" vertical="center"/>
    </xf>
    <xf numFmtId="0" fontId="12" fillId="0" borderId="0" xfId="15" applyFont="1" applyAlignment="1">
      <alignment horizontal="center" vertical="center"/>
    </xf>
    <xf numFmtId="0" fontId="12" fillId="0" borderId="35" xfId="15" applyFont="1" applyBorder="1" applyAlignment="1">
      <alignment horizontal="center" vertical="center"/>
    </xf>
    <xf numFmtId="0" fontId="11" fillId="0" borderId="21" xfId="0" applyFont="1" applyBorder="1" applyAlignment="1">
      <alignment horizontal="center" vertical="center"/>
    </xf>
    <xf numFmtId="0" fontId="11" fillId="0" borderId="0" xfId="0" applyFont="1" applyAlignment="1">
      <alignment horizontal="center" vertical="center"/>
    </xf>
    <xf numFmtId="0" fontId="11" fillId="0" borderId="35" xfId="0" applyFont="1" applyBorder="1" applyAlignment="1">
      <alignment horizontal="center" vertical="center"/>
    </xf>
    <xf numFmtId="0" fontId="14" fillId="6" borderId="0" xfId="15" applyFont="1" applyFill="1" applyAlignment="1">
      <alignment horizontal="center" vertical="center"/>
    </xf>
    <xf numFmtId="0" fontId="14" fillId="6" borderId="18" xfId="15" applyFont="1" applyFill="1" applyBorder="1" applyAlignment="1">
      <alignment horizontal="center" vertical="center"/>
    </xf>
    <xf numFmtId="0" fontId="14" fillId="6" borderId="21" xfId="15" applyFont="1" applyFill="1" applyBorder="1" applyAlignment="1">
      <alignment horizontal="center" vertical="center"/>
    </xf>
    <xf numFmtId="0" fontId="14" fillId="6" borderId="28" xfId="15" applyFont="1" applyFill="1" applyBorder="1" applyAlignment="1">
      <alignment horizontal="center" vertical="center"/>
    </xf>
    <xf numFmtId="0" fontId="14" fillId="6" borderId="20" xfId="15" applyFont="1" applyFill="1" applyBorder="1" applyAlignment="1">
      <alignment horizontal="center" vertical="center"/>
    </xf>
    <xf numFmtId="0" fontId="14" fillId="6" borderId="19" xfId="15" applyFont="1" applyFill="1" applyBorder="1" applyAlignment="1">
      <alignment horizontal="center" vertical="center"/>
    </xf>
    <xf numFmtId="0" fontId="14" fillId="6" borderId="27" xfId="15" applyFont="1" applyFill="1" applyBorder="1" applyAlignment="1">
      <alignment horizontal="center" vertical="center"/>
    </xf>
    <xf numFmtId="0" fontId="14" fillId="6" borderId="26" xfId="15" applyFont="1" applyFill="1" applyBorder="1" applyAlignment="1">
      <alignment horizontal="center" vertical="center"/>
    </xf>
    <xf numFmtId="0" fontId="14" fillId="6" borderId="25" xfId="15" applyFont="1" applyFill="1" applyBorder="1" applyAlignment="1">
      <alignment horizontal="center" vertical="center"/>
    </xf>
    <xf numFmtId="176" fontId="12" fillId="0" borderId="43" xfId="15" applyNumberFormat="1" applyFont="1" applyBorder="1" applyAlignment="1">
      <alignment horizontal="left" vertical="center"/>
    </xf>
    <xf numFmtId="0" fontId="14" fillId="6" borderId="20" xfId="15" applyFont="1" applyFill="1" applyBorder="1" applyAlignment="1">
      <alignment horizontal="center" vertical="center" wrapText="1"/>
    </xf>
    <xf numFmtId="0" fontId="14" fillId="6" borderId="0" xfId="15" applyFont="1" applyFill="1" applyAlignment="1">
      <alignment horizontal="center" vertical="center" wrapText="1"/>
    </xf>
    <xf numFmtId="0" fontId="14" fillId="6" borderId="19" xfId="15" applyFont="1" applyFill="1" applyBorder="1" applyAlignment="1">
      <alignment horizontal="center" vertical="center" wrapText="1"/>
    </xf>
    <xf numFmtId="0" fontId="14" fillId="6" borderId="27" xfId="15" applyFont="1" applyFill="1" applyBorder="1" applyAlignment="1">
      <alignment horizontal="center" vertical="center" wrapText="1"/>
    </xf>
    <xf numFmtId="0" fontId="14" fillId="6" borderId="26" xfId="15" applyFont="1" applyFill="1" applyBorder="1" applyAlignment="1">
      <alignment horizontal="center" vertical="center" wrapText="1"/>
    </xf>
    <xf numFmtId="0" fontId="14" fillId="6" borderId="25" xfId="15" applyFont="1" applyFill="1" applyBorder="1" applyAlignment="1">
      <alignment horizontal="center" vertical="center" wrapText="1"/>
    </xf>
    <xf numFmtId="176" fontId="12" fillId="0" borderId="18" xfId="15" applyNumberFormat="1" applyFont="1" applyBorder="1" applyAlignment="1">
      <alignment horizontal="center" vertical="center" shrinkToFit="1"/>
    </xf>
    <xf numFmtId="176" fontId="12" fillId="0" borderId="21" xfId="15" applyNumberFormat="1" applyFont="1" applyBorder="1" applyAlignment="1">
      <alignment horizontal="center" vertical="center" shrinkToFit="1"/>
    </xf>
    <xf numFmtId="176" fontId="12" fillId="0" borderId="20" xfId="15" applyNumberFormat="1" applyFont="1" applyBorder="1" applyAlignment="1">
      <alignment horizontal="center" vertical="center" shrinkToFit="1"/>
    </xf>
    <xf numFmtId="176" fontId="12" fillId="0" borderId="0" xfId="15" applyNumberFormat="1" applyFont="1" applyAlignment="1">
      <alignment horizontal="center" vertical="center" shrinkToFit="1"/>
    </xf>
    <xf numFmtId="176" fontId="12" fillId="0" borderId="21" xfId="15" applyNumberFormat="1" applyFont="1" applyBorder="1" applyAlignment="1">
      <alignment horizontal="left" vertical="center" shrinkToFit="1"/>
    </xf>
    <xf numFmtId="176" fontId="12" fillId="0" borderId="28" xfId="15" applyNumberFormat="1" applyFont="1" applyBorder="1" applyAlignment="1">
      <alignment horizontal="left" vertical="center" shrinkToFit="1"/>
    </xf>
    <xf numFmtId="176" fontId="12" fillId="0" borderId="0" xfId="15" applyNumberFormat="1" applyFont="1" applyAlignment="1">
      <alignment horizontal="left" vertical="center" shrinkToFit="1"/>
    </xf>
    <xf numFmtId="176" fontId="12" fillId="0" borderId="19" xfId="15" applyNumberFormat="1" applyFont="1" applyBorder="1" applyAlignment="1">
      <alignment horizontal="left" vertical="center" shrinkToFit="1"/>
    </xf>
    <xf numFmtId="0" fontId="11" fillId="6" borderId="0" xfId="0" applyFont="1" applyFill="1" applyAlignment="1">
      <alignment horizontal="center" vertical="center"/>
    </xf>
    <xf numFmtId="0" fontId="14" fillId="6" borderId="0" xfId="15" applyFont="1" applyFill="1" applyAlignment="1">
      <alignment horizontal="left" vertical="center"/>
    </xf>
    <xf numFmtId="0" fontId="27" fillId="6" borderId="0" xfId="16" applyFont="1" applyFill="1" applyBorder="1" applyAlignment="1" applyProtection="1">
      <alignment horizontal="left" vertical="center"/>
    </xf>
    <xf numFmtId="0" fontId="14" fillId="6" borderId="6" xfId="15" applyFont="1" applyFill="1" applyBorder="1" applyAlignment="1">
      <alignment horizontal="center" vertical="center"/>
    </xf>
    <xf numFmtId="0" fontId="14" fillId="6" borderId="12" xfId="15" applyFont="1" applyFill="1" applyBorder="1" applyAlignment="1">
      <alignment horizontal="center" vertical="center"/>
    </xf>
    <xf numFmtId="0" fontId="14" fillId="6" borderId="3" xfId="15" applyFont="1" applyFill="1" applyBorder="1" applyAlignment="1">
      <alignment horizontal="center" vertical="center"/>
    </xf>
    <xf numFmtId="0" fontId="83" fillId="6" borderId="0" xfId="15" applyFont="1" applyFill="1" applyAlignment="1">
      <alignment horizontal="center" vertical="center" wrapText="1"/>
    </xf>
    <xf numFmtId="0" fontId="83" fillId="6" borderId="0" xfId="15" applyFont="1" applyFill="1" applyAlignment="1">
      <alignment horizontal="center" vertical="center"/>
    </xf>
    <xf numFmtId="0" fontId="12" fillId="0" borderId="2" xfId="15" applyFont="1" applyBorder="1" applyAlignment="1">
      <alignment horizontal="left" vertical="center" shrinkToFit="1"/>
    </xf>
    <xf numFmtId="38" fontId="25" fillId="10" borderId="0" xfId="15" applyNumberFormat="1" applyFont="1" applyFill="1" applyAlignment="1">
      <alignment horizontal="center" vertical="center" shrinkToFit="1"/>
    </xf>
    <xf numFmtId="0" fontId="14" fillId="6" borderId="11" xfId="15" applyFont="1" applyFill="1" applyBorder="1" applyAlignment="1">
      <alignment horizontal="left" vertical="center"/>
    </xf>
    <xf numFmtId="20" fontId="14" fillId="6" borderId="11" xfId="15" applyNumberFormat="1" applyFont="1" applyFill="1" applyBorder="1" applyAlignment="1">
      <alignment horizontal="left" vertical="center"/>
    </xf>
    <xf numFmtId="0" fontId="14" fillId="6" borderId="18" xfId="15" applyFont="1" applyFill="1" applyBorder="1" applyAlignment="1">
      <alignment horizontal="center" vertical="center" wrapText="1"/>
    </xf>
    <xf numFmtId="0" fontId="14" fillId="6" borderId="21" xfId="15" applyFont="1" applyFill="1" applyBorder="1" applyAlignment="1">
      <alignment horizontal="center" vertical="center" wrapText="1"/>
    </xf>
    <xf numFmtId="0" fontId="14" fillId="6" borderId="28" xfId="15" applyFont="1" applyFill="1" applyBorder="1" applyAlignment="1">
      <alignment horizontal="center" vertical="center" wrapText="1"/>
    </xf>
    <xf numFmtId="0" fontId="26" fillId="12" borderId="18" xfId="15" applyFont="1" applyFill="1" applyBorder="1" applyAlignment="1" applyProtection="1">
      <alignment horizontal="left" vertical="center" wrapText="1"/>
      <protection locked="0"/>
    </xf>
    <xf numFmtId="0" fontId="17" fillId="12" borderId="21" xfId="15" applyFont="1" applyFill="1" applyBorder="1" applyAlignment="1" applyProtection="1">
      <alignment horizontal="left" vertical="center" wrapText="1"/>
      <protection locked="0"/>
    </xf>
    <xf numFmtId="0" fontId="17" fillId="12" borderId="28" xfId="15" applyFont="1" applyFill="1" applyBorder="1" applyAlignment="1" applyProtection="1">
      <alignment horizontal="left" vertical="center" wrapText="1"/>
      <protection locked="0"/>
    </xf>
    <xf numFmtId="0" fontId="17" fillId="12" borderId="20" xfId="15" applyFont="1" applyFill="1" applyBorder="1" applyAlignment="1" applyProtection="1">
      <alignment horizontal="left" vertical="center" wrapText="1"/>
      <protection locked="0"/>
    </xf>
    <xf numFmtId="0" fontId="17" fillId="12" borderId="0" xfId="15" applyFont="1" applyFill="1" applyAlignment="1" applyProtection="1">
      <alignment horizontal="left" vertical="center" wrapText="1"/>
      <protection locked="0"/>
    </xf>
    <xf numFmtId="0" fontId="17" fillId="12" borderId="19" xfId="15" applyFont="1" applyFill="1" applyBorder="1" applyAlignment="1" applyProtection="1">
      <alignment horizontal="left" vertical="center" wrapText="1"/>
      <protection locked="0"/>
    </xf>
    <xf numFmtId="0" fontId="17" fillId="12" borderId="27" xfId="15" applyFont="1" applyFill="1" applyBorder="1" applyAlignment="1" applyProtection="1">
      <alignment horizontal="left" vertical="center" wrapText="1"/>
      <protection locked="0"/>
    </xf>
    <xf numFmtId="0" fontId="17" fillId="12" borderId="26" xfId="15" applyFont="1" applyFill="1" applyBorder="1" applyAlignment="1" applyProtection="1">
      <alignment horizontal="left" vertical="center" wrapText="1"/>
      <protection locked="0"/>
    </xf>
    <xf numFmtId="0" fontId="17" fillId="12" borderId="25" xfId="15" applyFont="1" applyFill="1" applyBorder="1" applyAlignment="1" applyProtection="1">
      <alignment horizontal="left" vertical="center" wrapText="1"/>
      <protection locked="0"/>
    </xf>
    <xf numFmtId="0" fontId="14" fillId="6" borderId="0" xfId="15" applyFont="1" applyFill="1">
      <alignment vertical="center"/>
    </xf>
    <xf numFmtId="0" fontId="12" fillId="0" borderId="20" xfId="15" applyFont="1" applyBorder="1" applyAlignment="1">
      <alignment horizontal="right" vertical="center"/>
    </xf>
    <xf numFmtId="0" fontId="12" fillId="0" borderId="0" xfId="15" applyFont="1" applyAlignment="1">
      <alignment horizontal="right" vertical="center"/>
    </xf>
    <xf numFmtId="0" fontId="12" fillId="0" borderId="36" xfId="15" applyFont="1" applyBorder="1" applyAlignment="1">
      <alignment horizontal="right" vertical="center"/>
    </xf>
    <xf numFmtId="0" fontId="12" fillId="0" borderId="35" xfId="15" applyFont="1" applyBorder="1" applyAlignment="1">
      <alignment horizontal="right" vertical="center"/>
    </xf>
    <xf numFmtId="0" fontId="12" fillId="0" borderId="0" xfId="15" applyFont="1" applyAlignment="1" applyProtection="1">
      <alignment horizontal="center" vertical="center"/>
      <protection locked="0"/>
    </xf>
    <xf numFmtId="0" fontId="12" fillId="0" borderId="35" xfId="15" applyFont="1" applyBorder="1" applyAlignment="1" applyProtection="1">
      <alignment horizontal="center" vertical="center"/>
      <protection locked="0"/>
    </xf>
    <xf numFmtId="0" fontId="12" fillId="0" borderId="0" xfId="15" applyFont="1" applyAlignment="1">
      <alignment horizontal="left" vertical="center"/>
    </xf>
    <xf numFmtId="0" fontId="12" fillId="0" borderId="41" xfId="15" applyFont="1" applyBorder="1" applyAlignment="1">
      <alignment horizontal="left" vertical="center"/>
    </xf>
    <xf numFmtId="0" fontId="12" fillId="0" borderId="35" xfId="15" applyFont="1" applyBorder="1" applyAlignment="1">
      <alignment horizontal="left" vertical="center"/>
    </xf>
    <xf numFmtId="0" fontId="12" fillId="0" borderId="40" xfId="15" applyFont="1" applyBorder="1" applyAlignment="1">
      <alignment horizontal="left" vertical="center"/>
    </xf>
    <xf numFmtId="0" fontId="26" fillId="6" borderId="115" xfId="15" applyFont="1" applyFill="1" applyBorder="1">
      <alignment vertical="center"/>
    </xf>
    <xf numFmtId="0" fontId="26" fillId="6" borderId="116" xfId="15" applyFont="1" applyFill="1" applyBorder="1">
      <alignment vertical="center"/>
    </xf>
    <xf numFmtId="0" fontId="26" fillId="6" borderId="117" xfId="15" applyFont="1" applyFill="1" applyBorder="1">
      <alignment vertical="center"/>
    </xf>
    <xf numFmtId="0" fontId="26" fillId="6" borderId="68" xfId="15" applyFont="1" applyFill="1" applyBorder="1">
      <alignment vertical="center"/>
    </xf>
    <xf numFmtId="0" fontId="26" fillId="6" borderId="69" xfId="15" applyFont="1" applyFill="1" applyBorder="1">
      <alignment vertical="center"/>
    </xf>
    <xf numFmtId="0" fontId="26" fillId="6" borderId="70" xfId="15" applyFont="1" applyFill="1" applyBorder="1">
      <alignment vertical="center"/>
    </xf>
    <xf numFmtId="0" fontId="43" fillId="12" borderId="33" xfId="15" applyFont="1" applyFill="1" applyBorder="1" applyAlignment="1">
      <alignment horizontal="left" vertical="center" wrapText="1"/>
    </xf>
    <xf numFmtId="0" fontId="43" fillId="12" borderId="32" xfId="15" applyFont="1" applyFill="1" applyBorder="1" applyAlignment="1">
      <alignment horizontal="left" vertical="center"/>
    </xf>
    <xf numFmtId="0" fontId="43" fillId="12" borderId="31" xfId="15" applyFont="1" applyFill="1" applyBorder="1" applyAlignment="1">
      <alignment horizontal="left" vertical="center"/>
    </xf>
    <xf numFmtId="0" fontId="43" fillId="12" borderId="20" xfId="15" applyFont="1" applyFill="1" applyBorder="1" applyAlignment="1">
      <alignment horizontal="left" vertical="center" wrapText="1"/>
    </xf>
    <xf numFmtId="0" fontId="43" fillId="12" borderId="0" xfId="15" applyFont="1" applyFill="1" applyAlignment="1">
      <alignment horizontal="left" vertical="center"/>
    </xf>
    <xf numFmtId="0" fontId="43" fillId="12" borderId="19" xfId="15" applyFont="1" applyFill="1" applyBorder="1" applyAlignment="1">
      <alignment horizontal="left" vertical="center"/>
    </xf>
    <xf numFmtId="0" fontId="43" fillId="12" borderId="36" xfId="15" applyFont="1" applyFill="1" applyBorder="1" applyAlignment="1">
      <alignment horizontal="left" vertical="center"/>
    </xf>
    <xf numFmtId="0" fontId="43" fillId="12" borderId="35" xfId="15" applyFont="1" applyFill="1" applyBorder="1" applyAlignment="1">
      <alignment horizontal="left" vertical="center"/>
    </xf>
    <xf numFmtId="0" fontId="43" fillId="12" borderId="34" xfId="15" applyFont="1" applyFill="1" applyBorder="1" applyAlignment="1">
      <alignment horizontal="left" vertical="center"/>
    </xf>
    <xf numFmtId="0" fontId="14" fillId="6" borderId="42" xfId="15" applyFont="1" applyFill="1" applyBorder="1" applyAlignment="1">
      <alignment horizontal="center" vertical="center" textRotation="255"/>
    </xf>
    <xf numFmtId="0" fontId="14" fillId="6" borderId="30" xfId="15" applyFont="1" applyFill="1" applyBorder="1" applyAlignment="1">
      <alignment horizontal="center" vertical="center" textRotation="255"/>
    </xf>
    <xf numFmtId="0" fontId="14" fillId="6" borderId="29" xfId="15" applyFont="1" applyFill="1" applyBorder="1" applyAlignment="1">
      <alignment horizontal="center" vertical="center" textRotation="255"/>
    </xf>
    <xf numFmtId="0" fontId="14" fillId="6" borderId="35" xfId="15" applyFont="1" applyFill="1" applyBorder="1" applyAlignment="1">
      <alignment horizontal="center" vertical="center"/>
    </xf>
    <xf numFmtId="0" fontId="14" fillId="6" borderId="34" xfId="15" applyFont="1" applyFill="1" applyBorder="1" applyAlignment="1">
      <alignment horizontal="center" vertical="center"/>
    </xf>
    <xf numFmtId="0" fontId="14" fillId="6" borderId="32" xfId="15" applyFont="1" applyFill="1" applyBorder="1" applyAlignment="1">
      <alignment horizontal="center" vertical="center"/>
    </xf>
    <xf numFmtId="0" fontId="14" fillId="6" borderId="31" xfId="15" applyFont="1" applyFill="1" applyBorder="1" applyAlignment="1">
      <alignment horizontal="center" vertical="center"/>
    </xf>
    <xf numFmtId="176" fontId="12" fillId="0" borderId="33" xfId="15" applyNumberFormat="1" applyFont="1" applyBorder="1" applyAlignment="1">
      <alignment horizontal="left" vertical="center"/>
    </xf>
    <xf numFmtId="176" fontId="12" fillId="0" borderId="32" xfId="15" applyNumberFormat="1" applyFont="1" applyBorder="1" applyAlignment="1">
      <alignment horizontal="left" vertical="center"/>
    </xf>
    <xf numFmtId="176" fontId="12" fillId="0" borderId="31" xfId="15" applyNumberFormat="1" applyFont="1" applyBorder="1" applyAlignment="1">
      <alignment horizontal="left" vertical="center"/>
    </xf>
    <xf numFmtId="176" fontId="12" fillId="0" borderId="20" xfId="15" applyNumberFormat="1" applyFont="1" applyBorder="1" applyAlignment="1">
      <alignment horizontal="left" vertical="center"/>
    </xf>
    <xf numFmtId="176" fontId="12" fillId="0" borderId="0" xfId="15" applyNumberFormat="1" applyFont="1" applyAlignment="1">
      <alignment horizontal="left" vertical="center"/>
    </xf>
    <xf numFmtId="176" fontId="12" fillId="0" borderId="19" xfId="15" applyNumberFormat="1" applyFont="1" applyBorder="1" applyAlignment="1">
      <alignment horizontal="left" vertical="center"/>
    </xf>
    <xf numFmtId="176" fontId="12" fillId="0" borderId="36" xfId="15" applyNumberFormat="1" applyFont="1" applyBorder="1" applyAlignment="1">
      <alignment horizontal="left" vertical="center"/>
    </xf>
    <xf numFmtId="176" fontId="12" fillId="0" borderId="35" xfId="15" applyNumberFormat="1" applyFont="1" applyBorder="1" applyAlignment="1">
      <alignment horizontal="left" vertical="center"/>
    </xf>
    <xf numFmtId="176" fontId="12" fillId="0" borderId="34" xfId="15" applyNumberFormat="1" applyFont="1" applyBorder="1" applyAlignment="1">
      <alignment horizontal="left" vertical="center"/>
    </xf>
    <xf numFmtId="0" fontId="43" fillId="12" borderId="20" xfId="15" applyFont="1" applyFill="1" applyBorder="1" applyAlignment="1">
      <alignment horizontal="left" vertical="center"/>
    </xf>
    <xf numFmtId="0" fontId="43" fillId="12" borderId="27" xfId="15" applyFont="1" applyFill="1" applyBorder="1" applyAlignment="1">
      <alignment horizontal="left" vertical="center"/>
    </xf>
    <xf numFmtId="0" fontId="43" fillId="12" borderId="26" xfId="15" applyFont="1" applyFill="1" applyBorder="1" applyAlignment="1">
      <alignment horizontal="left" vertical="center"/>
    </xf>
    <xf numFmtId="0" fontId="43" fillId="12" borderId="25" xfId="15" applyFont="1" applyFill="1" applyBorder="1" applyAlignment="1">
      <alignment horizontal="left" vertical="center"/>
    </xf>
    <xf numFmtId="0" fontId="10" fillId="0" borderId="21" xfId="0" applyFont="1" applyBorder="1" applyAlignment="1">
      <alignment horizontal="center" vertical="center"/>
    </xf>
    <xf numFmtId="0" fontId="10" fillId="0" borderId="0" xfId="0" applyFont="1" applyAlignment="1">
      <alignment horizontal="center" vertical="center"/>
    </xf>
    <xf numFmtId="0" fontId="10" fillId="0" borderId="35" xfId="0" applyFont="1" applyBorder="1" applyAlignment="1">
      <alignment horizontal="center" vertical="center"/>
    </xf>
    <xf numFmtId="0" fontId="10" fillId="0" borderId="118" xfId="0" applyFont="1" applyBorder="1" applyAlignment="1">
      <alignment horizontal="center" vertical="center"/>
    </xf>
    <xf numFmtId="0" fontId="10" fillId="0" borderId="119" xfId="0" applyFont="1" applyBorder="1" applyAlignment="1">
      <alignment horizontal="center" vertical="center"/>
    </xf>
    <xf numFmtId="0" fontId="10" fillId="0" borderId="120" xfId="0" applyFont="1" applyBorder="1" applyAlignment="1">
      <alignment horizontal="center" vertical="center"/>
    </xf>
    <xf numFmtId="0" fontId="26" fillId="0" borderId="21" xfId="15" applyFont="1" applyBorder="1" applyAlignment="1">
      <alignment horizontal="center" vertical="center"/>
    </xf>
    <xf numFmtId="0" fontId="26" fillId="0" borderId="35" xfId="15" applyFont="1" applyBorder="1" applyAlignment="1">
      <alignment horizontal="center" vertical="center"/>
    </xf>
    <xf numFmtId="0" fontId="12" fillId="0" borderId="121" xfId="15" applyFont="1" applyBorder="1" applyAlignment="1">
      <alignment horizontal="center" vertical="center"/>
    </xf>
    <xf numFmtId="0" fontId="12" fillId="0" borderId="122" xfId="15" applyFont="1" applyBorder="1" applyAlignment="1">
      <alignment horizontal="center" vertical="center"/>
    </xf>
    <xf numFmtId="0" fontId="12" fillId="0" borderId="123" xfId="15" applyFont="1" applyBorder="1" applyAlignment="1">
      <alignment horizontal="center" vertical="center"/>
    </xf>
    <xf numFmtId="0" fontId="14" fillId="7" borderId="4" xfId="15" applyFont="1" applyFill="1" applyBorder="1" applyAlignment="1">
      <alignment horizontal="center" vertical="center"/>
    </xf>
    <xf numFmtId="0" fontId="14" fillId="7" borderId="51" xfId="15" applyFont="1" applyFill="1" applyBorder="1" applyAlignment="1">
      <alignment horizontal="center" vertical="center"/>
    </xf>
    <xf numFmtId="0" fontId="10" fillId="4" borderId="6" xfId="0" applyFont="1" applyFill="1" applyBorder="1" applyAlignment="1">
      <alignment horizontal="center" vertical="center"/>
    </xf>
    <xf numFmtId="0" fontId="10" fillId="4" borderId="3" xfId="0" applyFont="1" applyFill="1" applyBorder="1" applyAlignment="1">
      <alignment horizontal="center" vertical="center"/>
    </xf>
    <xf numFmtId="0" fontId="10" fillId="4" borderId="2" xfId="0" applyFont="1" applyFill="1" applyBorder="1" applyAlignment="1">
      <alignment horizontal="center" vertical="center"/>
    </xf>
    <xf numFmtId="0" fontId="55" fillId="12" borderId="52" xfId="15" applyFont="1" applyFill="1" applyBorder="1" applyAlignment="1">
      <alignment horizontal="left" vertical="center" shrinkToFit="1"/>
    </xf>
    <xf numFmtId="0" fontId="55" fillId="12" borderId="55" xfId="15" applyFont="1" applyFill="1" applyBorder="1" applyAlignment="1">
      <alignment horizontal="left" vertical="center" shrinkToFit="1"/>
    </xf>
    <xf numFmtId="0" fontId="55" fillId="12" borderId="56" xfId="15" applyFont="1" applyFill="1" applyBorder="1" applyAlignment="1">
      <alignment horizontal="left" vertical="center" shrinkToFit="1"/>
    </xf>
    <xf numFmtId="0" fontId="55" fillId="12" borderId="57" xfId="15" applyFont="1" applyFill="1" applyBorder="1" applyAlignment="1">
      <alignment horizontal="left" vertical="center" shrinkToFit="1"/>
    </xf>
    <xf numFmtId="0" fontId="55" fillId="12" borderId="12" xfId="15" applyFont="1" applyFill="1" applyBorder="1" applyAlignment="1">
      <alignment horizontal="left" vertical="center" shrinkToFit="1"/>
    </xf>
    <xf numFmtId="0" fontId="55" fillId="12" borderId="58" xfId="15" applyFont="1" applyFill="1" applyBorder="1" applyAlignment="1">
      <alignment horizontal="left" vertical="center" shrinkToFit="1"/>
    </xf>
    <xf numFmtId="38" fontId="47" fillId="8" borderId="109" xfId="2" applyFont="1" applyFill="1" applyBorder="1" applyAlignment="1" applyProtection="1">
      <alignment horizontal="center" vertical="center"/>
    </xf>
    <xf numFmtId="38" fontId="47" fillId="8" borderId="110" xfId="2" applyFont="1" applyFill="1" applyBorder="1" applyAlignment="1" applyProtection="1">
      <alignment horizontal="center" vertical="center"/>
    </xf>
    <xf numFmtId="38" fontId="47" fillId="8" borderId="111" xfId="2" applyFont="1" applyFill="1" applyBorder="1" applyAlignment="1" applyProtection="1">
      <alignment horizontal="center" vertical="center"/>
    </xf>
    <xf numFmtId="38" fontId="47" fillId="8" borderId="112" xfId="2" applyFont="1" applyFill="1" applyBorder="1" applyAlignment="1" applyProtection="1">
      <alignment horizontal="center" vertical="center"/>
    </xf>
    <xf numFmtId="38" fontId="47" fillId="8" borderId="113" xfId="2" applyFont="1" applyFill="1" applyBorder="1" applyAlignment="1" applyProtection="1">
      <alignment horizontal="center" vertical="center"/>
    </xf>
    <xf numFmtId="38" fontId="47" fillId="8" borderId="114" xfId="2" applyFont="1" applyFill="1" applyBorder="1" applyAlignment="1" applyProtection="1">
      <alignment horizontal="center" vertical="center"/>
    </xf>
    <xf numFmtId="49" fontId="55" fillId="8" borderId="17" xfId="15" quotePrefix="1" applyNumberFormat="1" applyFont="1" applyFill="1" applyBorder="1" applyAlignment="1">
      <alignment horizontal="left" vertical="center" shrinkToFit="1"/>
    </xf>
    <xf numFmtId="49" fontId="55" fillId="8" borderId="16" xfId="15" quotePrefix="1" applyNumberFormat="1" applyFont="1" applyFill="1" applyBorder="1" applyAlignment="1">
      <alignment horizontal="left" vertical="center" shrinkToFit="1"/>
    </xf>
    <xf numFmtId="49" fontId="55" fillId="8" borderId="59" xfId="15" quotePrefix="1" applyNumberFormat="1" applyFont="1" applyFill="1" applyBorder="1" applyAlignment="1">
      <alignment horizontal="left" vertical="center" shrinkToFit="1"/>
    </xf>
    <xf numFmtId="0" fontId="47" fillId="12" borderId="62" xfId="15" applyFont="1" applyFill="1" applyBorder="1" applyAlignment="1">
      <alignment vertical="center" shrinkToFit="1"/>
    </xf>
    <xf numFmtId="0" fontId="47" fillId="12" borderId="78" xfId="15" applyFont="1" applyFill="1" applyBorder="1" applyAlignment="1">
      <alignment vertical="center" shrinkToFit="1"/>
    </xf>
    <xf numFmtId="0" fontId="47" fillId="12" borderId="17" xfId="15" applyFont="1" applyFill="1" applyBorder="1" applyAlignment="1">
      <alignment horizontal="center" vertical="center" wrapText="1"/>
    </xf>
    <xf numFmtId="0" fontId="47" fillId="12" borderId="16" xfId="15" applyFont="1" applyFill="1" applyBorder="1" applyAlignment="1">
      <alignment horizontal="center" vertical="center" wrapText="1"/>
    </xf>
    <xf numFmtId="0" fontId="47" fillId="12" borderId="16" xfId="15" applyFont="1" applyFill="1" applyBorder="1" applyAlignment="1">
      <alignment horizontal="left" vertical="center" wrapText="1"/>
    </xf>
    <xf numFmtId="0" fontId="47" fillId="12" borderId="59" xfId="15" applyFont="1" applyFill="1" applyBorder="1" applyAlignment="1">
      <alignment horizontal="left" vertical="center" wrapText="1"/>
    </xf>
    <xf numFmtId="0" fontId="47" fillId="12" borderId="62" xfId="15" applyFont="1" applyFill="1" applyBorder="1" applyAlignment="1">
      <alignment horizontal="left" vertical="center" wrapText="1" shrinkToFit="1"/>
    </xf>
    <xf numFmtId="0" fontId="47" fillId="12" borderId="78" xfId="15" applyFont="1" applyFill="1" applyBorder="1" applyAlignment="1">
      <alignment horizontal="left" vertical="center" wrapText="1" shrinkToFit="1"/>
    </xf>
    <xf numFmtId="38" fontId="45" fillId="8" borderId="52" xfId="2" applyFont="1" applyFill="1" applyBorder="1" applyAlignment="1" applyProtection="1">
      <alignment horizontal="right" vertical="center" shrinkToFit="1"/>
    </xf>
    <xf numFmtId="38" fontId="45" fillId="8" borderId="55" xfId="2" applyFont="1" applyFill="1" applyBorder="1" applyAlignment="1" applyProtection="1">
      <alignment horizontal="right" vertical="center" shrinkToFit="1"/>
    </xf>
    <xf numFmtId="38" fontId="45" fillId="8" borderId="56" xfId="2" applyFont="1" applyFill="1" applyBorder="1" applyAlignment="1" applyProtection="1">
      <alignment horizontal="right" vertical="center" shrinkToFit="1"/>
    </xf>
    <xf numFmtId="0" fontId="47" fillId="12" borderId="80" xfId="15" applyFont="1" applyFill="1" applyBorder="1" applyAlignment="1">
      <alignment horizontal="left" vertical="center" wrapText="1"/>
    </xf>
    <xf numFmtId="0" fontId="47" fillId="12" borderId="81" xfId="15" applyFont="1" applyFill="1" applyBorder="1" applyAlignment="1">
      <alignment horizontal="left" vertical="center" wrapText="1"/>
    </xf>
    <xf numFmtId="38" fontId="45" fillId="8" borderId="57" xfId="2" applyFont="1" applyFill="1" applyBorder="1" applyAlignment="1" applyProtection="1">
      <alignment horizontal="right" vertical="center" shrinkToFit="1"/>
    </xf>
    <xf numFmtId="38" fontId="45" fillId="8" borderId="12" xfId="2" applyFont="1" applyFill="1" applyBorder="1" applyAlignment="1" applyProtection="1">
      <alignment horizontal="right" vertical="center" shrinkToFit="1"/>
    </xf>
    <xf numFmtId="38" fontId="45" fillId="8" borderId="58" xfId="2" applyFont="1" applyFill="1" applyBorder="1" applyAlignment="1" applyProtection="1">
      <alignment horizontal="right" vertical="center" shrinkToFit="1"/>
    </xf>
    <xf numFmtId="0" fontId="45" fillId="12" borderId="57" xfId="15" applyFont="1" applyFill="1" applyBorder="1" applyAlignment="1">
      <alignment horizontal="left" vertical="center" shrinkToFit="1"/>
    </xf>
    <xf numFmtId="0" fontId="45" fillId="12" borderId="12" xfId="15" applyFont="1" applyFill="1" applyBorder="1" applyAlignment="1">
      <alignment horizontal="left" vertical="center" shrinkToFit="1"/>
    </xf>
    <xf numFmtId="0" fontId="45" fillId="12" borderId="58" xfId="15" applyFont="1" applyFill="1" applyBorder="1" applyAlignment="1">
      <alignment horizontal="left" vertical="center" shrinkToFit="1"/>
    </xf>
    <xf numFmtId="38" fontId="45" fillId="0" borderId="57" xfId="2" applyFont="1" applyFill="1" applyBorder="1" applyAlignment="1" applyProtection="1">
      <alignment horizontal="right" vertical="center" shrinkToFit="1"/>
    </xf>
    <xf numFmtId="38" fontId="45" fillId="0" borderId="12" xfId="2" applyFont="1" applyFill="1" applyBorder="1" applyAlignment="1" applyProtection="1">
      <alignment horizontal="right" vertical="center" shrinkToFit="1"/>
    </xf>
    <xf numFmtId="38" fontId="45" fillId="0" borderId="58" xfId="2" applyFont="1" applyFill="1" applyBorder="1" applyAlignment="1" applyProtection="1">
      <alignment horizontal="right" vertical="center" shrinkToFit="1"/>
    </xf>
    <xf numFmtId="0" fontId="45" fillId="8" borderId="6" xfId="15" applyFont="1" applyFill="1" applyBorder="1" applyAlignment="1">
      <alignment horizontal="right" vertical="center" shrinkToFit="1"/>
    </xf>
    <xf numFmtId="0" fontId="45" fillId="8" borderId="3" xfId="15" applyFont="1" applyFill="1" applyBorder="1" applyAlignment="1">
      <alignment horizontal="right" vertical="center" shrinkToFit="1"/>
    </xf>
    <xf numFmtId="0" fontId="45" fillId="12" borderId="9" xfId="15" applyFont="1" applyFill="1" applyBorder="1" applyAlignment="1">
      <alignment horizontal="left" vertical="center" shrinkToFit="1"/>
    </xf>
    <xf numFmtId="0" fontId="45" fillId="12" borderId="95" xfId="15" applyFont="1" applyFill="1" applyBorder="1" applyAlignment="1">
      <alignment horizontal="left" vertical="center" shrinkToFit="1"/>
    </xf>
    <xf numFmtId="0" fontId="45" fillId="12" borderId="61" xfId="15" applyFont="1" applyFill="1" applyBorder="1" applyAlignment="1">
      <alignment horizontal="center" vertical="center" shrinkToFit="1"/>
    </xf>
    <xf numFmtId="0" fontId="45" fillId="12" borderId="1" xfId="15" applyFont="1" applyFill="1" applyBorder="1" applyAlignment="1">
      <alignment horizontal="center" vertical="center" shrinkToFit="1"/>
    </xf>
    <xf numFmtId="38" fontId="56" fillId="0" borderId="13" xfId="1" applyFont="1" applyBorder="1" applyAlignment="1" applyProtection="1">
      <alignment horizontal="right" vertical="center" shrinkToFit="1"/>
    </xf>
    <xf numFmtId="38" fontId="56" fillId="0" borderId="49" xfId="1" applyFont="1" applyBorder="1" applyAlignment="1" applyProtection="1">
      <alignment horizontal="right" vertical="center" shrinkToFit="1"/>
    </xf>
    <xf numFmtId="38" fontId="45" fillId="8" borderId="97" xfId="2" applyFont="1" applyFill="1" applyBorder="1" applyAlignment="1" applyProtection="1">
      <alignment horizontal="right" vertical="center" shrinkToFit="1"/>
    </xf>
    <xf numFmtId="38" fontId="45" fillId="8" borderId="11" xfId="2" applyFont="1" applyFill="1" applyBorder="1" applyAlignment="1" applyProtection="1">
      <alignment horizontal="right" vertical="center" shrinkToFit="1"/>
    </xf>
    <xf numFmtId="38" fontId="45" fillId="8" borderId="98" xfId="2" applyFont="1" applyFill="1" applyBorder="1" applyAlignment="1" applyProtection="1">
      <alignment horizontal="right" vertical="center" shrinkToFit="1"/>
    </xf>
    <xf numFmtId="0" fontId="45" fillId="12" borderId="17" xfId="15" applyFont="1" applyFill="1" applyBorder="1" applyAlignment="1">
      <alignment horizontal="left" vertical="center" shrinkToFit="1"/>
    </xf>
    <xf numFmtId="0" fontId="45" fillId="12" borderId="16" xfId="15" applyFont="1" applyFill="1" applyBorder="1" applyAlignment="1">
      <alignment horizontal="left" vertical="center" shrinkToFit="1"/>
    </xf>
    <xf numFmtId="0" fontId="45" fillId="12" borderId="59" xfId="15" applyFont="1" applyFill="1" applyBorder="1" applyAlignment="1">
      <alignment horizontal="left" vertical="center" shrinkToFit="1"/>
    </xf>
    <xf numFmtId="0" fontId="45" fillId="12" borderId="131" xfId="15" applyFont="1" applyFill="1" applyBorder="1" applyAlignment="1">
      <alignment horizontal="center" vertical="center" shrinkToFit="1"/>
    </xf>
    <xf numFmtId="0" fontId="45" fillId="12" borderId="132" xfId="15" applyFont="1" applyFill="1" applyBorder="1" applyAlignment="1">
      <alignment horizontal="center" vertical="center" shrinkToFit="1"/>
    </xf>
    <xf numFmtId="0" fontId="45" fillId="12" borderId="87" xfId="15" applyFont="1" applyFill="1" applyBorder="1" applyAlignment="1">
      <alignment horizontal="center" vertical="center" shrinkToFit="1"/>
    </xf>
    <xf numFmtId="0" fontId="45" fillId="12" borderId="73" xfId="15" applyFont="1" applyFill="1" applyBorder="1" applyAlignment="1">
      <alignment horizontal="center" vertical="center" shrinkToFit="1"/>
    </xf>
    <xf numFmtId="38" fontId="56" fillId="0" borderId="72" xfId="1" applyFont="1" applyBorder="1" applyAlignment="1" applyProtection="1">
      <alignment horizontal="right" vertical="center" shrinkToFit="1"/>
    </xf>
    <xf numFmtId="38" fontId="56" fillId="0" borderId="73" xfId="1" applyFont="1" applyBorder="1" applyAlignment="1" applyProtection="1">
      <alignment horizontal="right" vertical="center" shrinkToFit="1"/>
    </xf>
    <xf numFmtId="38" fontId="85" fillId="14" borderId="0" xfId="1" applyFont="1" applyFill="1" applyBorder="1" applyAlignment="1" applyProtection="1">
      <alignment horizontal="right" vertical="center" shrinkToFit="1"/>
    </xf>
    <xf numFmtId="0" fontId="45" fillId="12" borderId="94" xfId="15" applyFont="1" applyFill="1" applyBorder="1" applyAlignment="1">
      <alignment horizontal="center" vertical="center" shrinkToFit="1"/>
    </xf>
    <xf numFmtId="0" fontId="45" fillId="12" borderId="95" xfId="15" applyFont="1" applyFill="1" applyBorder="1" applyAlignment="1">
      <alignment horizontal="center" vertical="center" shrinkToFit="1"/>
    </xf>
    <xf numFmtId="0" fontId="45" fillId="12" borderId="17" xfId="15" applyFont="1" applyFill="1" applyBorder="1" applyAlignment="1">
      <alignment horizontal="center" vertical="center" shrinkToFit="1"/>
    </xf>
    <xf numFmtId="0" fontId="45" fillId="12" borderId="59" xfId="15" applyFont="1" applyFill="1" applyBorder="1" applyAlignment="1">
      <alignment horizontal="center" vertical="center" shrinkToFit="1"/>
    </xf>
    <xf numFmtId="38" fontId="55" fillId="6" borderId="24" xfId="1" applyFont="1" applyFill="1" applyBorder="1" applyAlignment="1" applyProtection="1">
      <alignment horizontal="right" vertical="center" shrinkToFit="1"/>
    </xf>
    <xf numFmtId="38" fontId="55" fillId="6" borderId="11" xfId="1" applyFont="1" applyFill="1" applyBorder="1" applyAlignment="1" applyProtection="1">
      <alignment horizontal="right" vertical="center" shrinkToFit="1"/>
    </xf>
    <xf numFmtId="38" fontId="55" fillId="4" borderId="97" xfId="1" applyFont="1" applyFill="1" applyBorder="1" applyAlignment="1" applyProtection="1">
      <alignment horizontal="right" vertical="center" shrinkToFit="1"/>
    </xf>
    <xf numFmtId="38" fontId="55" fillId="4" borderId="23" xfId="1" applyFont="1" applyFill="1" applyBorder="1" applyAlignment="1" applyProtection="1">
      <alignment horizontal="right" vertical="center" shrinkToFit="1"/>
    </xf>
    <xf numFmtId="38" fontId="55" fillId="4" borderId="24" xfId="1" applyFont="1" applyFill="1" applyBorder="1" applyAlignment="1" applyProtection="1">
      <alignment horizontal="right" vertical="center" shrinkToFit="1"/>
    </xf>
    <xf numFmtId="38" fontId="55" fillId="4" borderId="98" xfId="1" applyFont="1" applyFill="1" applyBorder="1" applyAlignment="1" applyProtection="1">
      <alignment horizontal="right" vertical="center" shrinkToFit="1"/>
    </xf>
    <xf numFmtId="38" fontId="55" fillId="6" borderId="97" xfId="2" applyFont="1" applyFill="1" applyBorder="1" applyAlignment="1" applyProtection="1">
      <alignment vertical="center" shrinkToFit="1"/>
    </xf>
    <xf numFmtId="38" fontId="55" fillId="6" borderId="11" xfId="2" applyFont="1" applyFill="1" applyBorder="1" applyAlignment="1" applyProtection="1">
      <alignment vertical="center" shrinkToFit="1"/>
    </xf>
    <xf numFmtId="38" fontId="55" fillId="6" borderId="23" xfId="2" applyFont="1" applyFill="1" applyBorder="1" applyAlignment="1" applyProtection="1">
      <alignment vertical="center" shrinkToFit="1"/>
    </xf>
    <xf numFmtId="38" fontId="55" fillId="0" borderId="24" xfId="1" applyFont="1" applyFill="1" applyBorder="1" applyAlignment="1" applyProtection="1">
      <alignment horizontal="right" vertical="center" shrinkToFit="1"/>
    </xf>
    <xf numFmtId="38" fontId="55" fillId="0" borderId="23" xfId="1" applyFont="1" applyFill="1" applyBorder="1" applyAlignment="1" applyProtection="1">
      <alignment horizontal="right" vertical="center" shrinkToFit="1"/>
    </xf>
    <xf numFmtId="38" fontId="55" fillId="6" borderId="23" xfId="1" applyFont="1" applyFill="1" applyBorder="1" applyAlignment="1" applyProtection="1">
      <alignment horizontal="right" vertical="center" shrinkToFit="1"/>
    </xf>
    <xf numFmtId="38" fontId="55" fillId="12" borderId="20" xfId="2" applyFont="1" applyFill="1" applyBorder="1" applyAlignment="1" applyProtection="1">
      <alignment vertical="center" shrinkToFit="1"/>
    </xf>
    <xf numFmtId="38" fontId="55" fillId="12" borderId="0" xfId="2" applyFont="1" applyFill="1" applyBorder="1" applyAlignment="1" applyProtection="1">
      <alignment vertical="center" shrinkToFit="1"/>
    </xf>
    <xf numFmtId="38" fontId="55" fillId="12" borderId="54" xfId="2" applyFont="1" applyFill="1" applyBorder="1" applyAlignment="1" applyProtection="1">
      <alignment vertical="center" shrinkToFit="1"/>
    </xf>
    <xf numFmtId="38" fontId="55" fillId="8" borderId="53" xfId="1" applyFont="1" applyFill="1" applyBorder="1" applyAlignment="1" applyProtection="1">
      <alignment horizontal="right" vertical="center" shrinkToFit="1"/>
    </xf>
    <xf numFmtId="38" fontId="55" fillId="8" borderId="54" xfId="1" applyFont="1" applyFill="1" applyBorder="1" applyAlignment="1" applyProtection="1">
      <alignment horizontal="right" vertical="center" shrinkToFit="1"/>
    </xf>
    <xf numFmtId="38" fontId="45" fillId="12" borderId="84" xfId="1" applyFont="1" applyFill="1" applyBorder="1" applyAlignment="1" applyProtection="1">
      <alignment vertical="center" shrinkToFit="1"/>
    </xf>
    <xf numFmtId="38" fontId="55" fillId="12" borderId="44" xfId="2" applyFont="1" applyFill="1" applyBorder="1" applyAlignment="1" applyProtection="1">
      <alignment vertical="center" shrinkToFit="1"/>
    </xf>
    <xf numFmtId="38" fontId="55" fillId="12" borderId="45" xfId="2" applyFont="1" applyFill="1" applyBorder="1" applyAlignment="1" applyProtection="1">
      <alignment vertical="center" shrinkToFit="1"/>
    </xf>
    <xf numFmtId="38" fontId="55" fillId="12" borderId="93" xfId="2" applyFont="1" applyFill="1" applyBorder="1" applyAlignment="1" applyProtection="1">
      <alignment vertical="center" shrinkToFit="1"/>
    </xf>
    <xf numFmtId="38" fontId="55" fillId="8" borderId="51" xfId="1" applyFont="1" applyFill="1" applyBorder="1" applyAlignment="1" applyProtection="1">
      <alignment horizontal="right" vertical="center" shrinkToFit="1"/>
    </xf>
    <xf numFmtId="38" fontId="55" fillId="8" borderId="93" xfId="1" applyFont="1" applyFill="1" applyBorder="1" applyAlignment="1" applyProtection="1">
      <alignment horizontal="right" vertical="center" shrinkToFit="1"/>
    </xf>
    <xf numFmtId="38" fontId="45" fillId="12" borderId="50" xfId="1" applyFont="1" applyFill="1" applyBorder="1" applyAlignment="1" applyProtection="1">
      <alignment vertical="center" shrinkToFit="1"/>
    </xf>
    <xf numFmtId="38" fontId="45" fillId="12" borderId="0" xfId="1" applyFont="1" applyFill="1" applyBorder="1" applyAlignment="1" applyProtection="1">
      <alignment vertical="center" shrinkToFit="1"/>
    </xf>
    <xf numFmtId="38" fontId="45" fillId="8" borderId="53" xfId="1" applyFont="1" applyFill="1" applyBorder="1" applyAlignment="1" applyProtection="1">
      <alignment horizontal="right" vertical="center" shrinkToFit="1"/>
    </xf>
    <xf numFmtId="38" fontId="45" fillId="8" borderId="19" xfId="1" applyFont="1" applyFill="1" applyBorder="1" applyAlignment="1" applyProtection="1">
      <alignment horizontal="right" vertical="center" shrinkToFit="1"/>
    </xf>
    <xf numFmtId="0" fontId="45" fillId="12" borderId="134" xfId="15" applyFont="1" applyFill="1" applyBorder="1" applyAlignment="1">
      <alignment horizontal="center" vertical="center" shrinkToFit="1"/>
    </xf>
    <xf numFmtId="0" fontId="45" fillId="12" borderId="135" xfId="15" applyFont="1" applyFill="1" applyBorder="1" applyAlignment="1">
      <alignment horizontal="center" vertical="center" shrinkToFit="1"/>
    </xf>
    <xf numFmtId="38" fontId="45" fillId="12" borderId="45" xfId="1" applyFont="1" applyFill="1" applyBorder="1" applyAlignment="1" applyProtection="1">
      <alignment vertical="center" shrinkToFit="1"/>
    </xf>
    <xf numFmtId="38" fontId="45" fillId="8" borderId="51" xfId="1" applyFont="1" applyFill="1" applyBorder="1" applyAlignment="1" applyProtection="1">
      <alignment horizontal="right" vertical="center" shrinkToFit="1"/>
    </xf>
    <xf numFmtId="38" fontId="45" fillId="8" borderId="47" xfId="1" applyFont="1" applyFill="1" applyBorder="1" applyAlignment="1" applyProtection="1">
      <alignment horizontal="right" vertical="center" shrinkToFit="1"/>
    </xf>
    <xf numFmtId="38" fontId="45" fillId="12" borderId="16" xfId="1" applyFont="1" applyFill="1" applyBorder="1" applyAlignment="1" applyProtection="1">
      <alignment vertical="center" shrinkToFit="1"/>
    </xf>
    <xf numFmtId="38" fontId="45" fillId="8" borderId="89" xfId="1" applyFont="1" applyFill="1" applyBorder="1" applyAlignment="1" applyProtection="1">
      <alignment horizontal="right" vertical="center" shrinkToFit="1"/>
    </xf>
    <xf numFmtId="38" fontId="45" fillId="8" borderId="59" xfId="1" applyFont="1" applyFill="1" applyBorder="1" applyAlignment="1" applyProtection="1">
      <alignment horizontal="right" vertical="center" shrinkToFit="1"/>
    </xf>
    <xf numFmtId="38" fontId="55" fillId="8" borderId="89" xfId="1" applyFont="1" applyFill="1" applyBorder="1" applyAlignment="1" applyProtection="1">
      <alignment horizontal="right" vertical="center" shrinkToFit="1"/>
    </xf>
    <xf numFmtId="38" fontId="55" fillId="8" borderId="82" xfId="1" applyFont="1" applyFill="1" applyBorder="1" applyAlignment="1" applyProtection="1">
      <alignment horizontal="right" vertical="center" shrinkToFit="1"/>
    </xf>
    <xf numFmtId="38" fontId="55" fillId="12" borderId="17" xfId="2" applyFont="1" applyFill="1" applyBorder="1" applyAlignment="1" applyProtection="1">
      <alignment vertical="center" shrinkToFit="1"/>
    </xf>
    <xf numFmtId="38" fontId="55" fillId="12" borderId="16" xfId="2" applyFont="1" applyFill="1" applyBorder="1" applyAlignment="1" applyProtection="1">
      <alignment vertical="center" shrinkToFit="1"/>
    </xf>
    <xf numFmtId="38" fontId="55" fillId="12" borderId="82" xfId="2" applyFont="1" applyFill="1" applyBorder="1" applyAlignment="1" applyProtection="1">
      <alignment vertical="center" shrinkToFit="1"/>
    </xf>
    <xf numFmtId="38" fontId="45" fillId="12" borderId="72" xfId="1" applyFont="1" applyFill="1" applyBorder="1" applyAlignment="1" applyProtection="1">
      <alignment vertical="center" shrinkToFit="1"/>
    </xf>
    <xf numFmtId="0" fontId="45" fillId="12" borderId="27" xfId="15" applyFont="1" applyFill="1" applyBorder="1" applyAlignment="1">
      <alignment horizontal="center" vertical="center" shrinkToFit="1"/>
    </xf>
    <xf numFmtId="0" fontId="45" fillId="12" borderId="25" xfId="15" applyFont="1" applyFill="1" applyBorder="1" applyAlignment="1">
      <alignment horizontal="center" vertical="center" shrinkToFit="1"/>
    </xf>
    <xf numFmtId="38" fontId="45" fillId="8" borderId="6" xfId="1" applyFont="1" applyFill="1" applyBorder="1" applyAlignment="1" applyProtection="1">
      <alignment horizontal="right" vertical="center" shrinkToFit="1"/>
    </xf>
    <xf numFmtId="38" fontId="45" fillId="8" borderId="58" xfId="1" applyFont="1" applyFill="1" applyBorder="1" applyAlignment="1" applyProtection="1">
      <alignment horizontal="right" vertical="center" shrinkToFit="1"/>
    </xf>
    <xf numFmtId="38" fontId="55" fillId="12" borderId="57" xfId="2" applyFont="1" applyFill="1" applyBorder="1" applyAlignment="1" applyProtection="1">
      <alignment vertical="center" shrinkToFit="1"/>
    </xf>
    <xf numFmtId="38" fontId="55" fillId="12" borderId="12" xfId="2" applyFont="1" applyFill="1" applyBorder="1" applyAlignment="1" applyProtection="1">
      <alignment vertical="center" shrinkToFit="1"/>
    </xf>
    <xf numFmtId="38" fontId="55" fillId="12" borderId="3" xfId="2" applyFont="1" applyFill="1" applyBorder="1" applyAlignment="1" applyProtection="1">
      <alignment vertical="center" shrinkToFit="1"/>
    </xf>
    <xf numFmtId="38" fontId="55" fillId="8" borderId="6" xfId="1" applyFont="1" applyFill="1" applyBorder="1" applyAlignment="1" applyProtection="1">
      <alignment horizontal="right" vertical="center" shrinkToFit="1"/>
    </xf>
    <xf numFmtId="38" fontId="55" fillId="8" borderId="3" xfId="1" applyFont="1" applyFill="1" applyBorder="1" applyAlignment="1" applyProtection="1">
      <alignment horizontal="right" vertical="center" shrinkToFit="1"/>
    </xf>
    <xf numFmtId="38" fontId="45" fillId="12" borderId="2" xfId="1" applyFont="1" applyFill="1" applyBorder="1" applyAlignment="1" applyProtection="1">
      <alignment vertical="center" shrinkToFit="1"/>
    </xf>
    <xf numFmtId="38" fontId="45" fillId="12" borderId="12" xfId="1" applyFont="1" applyFill="1" applyBorder="1" applyAlignment="1" applyProtection="1">
      <alignment vertical="center" shrinkToFit="1"/>
    </xf>
    <xf numFmtId="38" fontId="45" fillId="13" borderId="2" xfId="1" applyFont="1" applyFill="1" applyBorder="1" applyAlignment="1" applyProtection="1">
      <alignment vertical="center" shrinkToFit="1"/>
    </xf>
    <xf numFmtId="38" fontId="55" fillId="0" borderId="20" xfId="2" applyFont="1" applyFill="1" applyBorder="1" applyAlignment="1" applyProtection="1">
      <alignment vertical="center" shrinkToFit="1"/>
    </xf>
    <xf numFmtId="38" fontId="55" fillId="0" borderId="0" xfId="2" applyFont="1" applyFill="1" applyBorder="1" applyAlignment="1" applyProtection="1">
      <alignment vertical="center" shrinkToFit="1"/>
    </xf>
    <xf numFmtId="38" fontId="55" fillId="0" borderId="54" xfId="2" applyFont="1" applyFill="1" applyBorder="1" applyAlignment="1" applyProtection="1">
      <alignment vertical="center" shrinkToFit="1"/>
    </xf>
    <xf numFmtId="38" fontId="55" fillId="0" borderId="53" xfId="1" applyFont="1" applyFill="1" applyBorder="1" applyAlignment="1" applyProtection="1">
      <alignment horizontal="right" vertical="center" shrinkToFit="1"/>
    </xf>
    <xf numFmtId="38" fontId="55" fillId="0" borderId="54" xfId="1" applyFont="1" applyFill="1" applyBorder="1" applyAlignment="1" applyProtection="1">
      <alignment horizontal="right" vertical="center" shrinkToFit="1"/>
    </xf>
    <xf numFmtId="38" fontId="45" fillId="13" borderId="84" xfId="1" applyFont="1" applyFill="1" applyBorder="1" applyAlignment="1" applyProtection="1">
      <alignment vertical="center" shrinkToFit="1"/>
    </xf>
    <xf numFmtId="38" fontId="45" fillId="4" borderId="51" xfId="2" applyFont="1" applyFill="1" applyBorder="1" applyAlignment="1" applyProtection="1">
      <alignment horizontal="right" vertical="center" wrapText="1"/>
    </xf>
    <xf numFmtId="38" fontId="45" fillId="4" borderId="45" xfId="2" applyFont="1" applyFill="1" applyBorder="1" applyAlignment="1" applyProtection="1">
      <alignment horizontal="right" vertical="center" wrapText="1"/>
    </xf>
    <xf numFmtId="38" fontId="45" fillId="4" borderId="47" xfId="2" applyFont="1" applyFill="1" applyBorder="1" applyAlignment="1" applyProtection="1">
      <alignment horizontal="right" vertical="center" wrapText="1"/>
    </xf>
    <xf numFmtId="0" fontId="47" fillId="18" borderId="21" xfId="15" applyFont="1" applyFill="1" applyBorder="1" applyAlignment="1">
      <alignment horizontal="center" vertical="center"/>
    </xf>
    <xf numFmtId="0" fontId="89" fillId="0" borderId="0" xfId="11" applyFont="1" applyAlignment="1">
      <alignment horizontal="left" vertical="center"/>
    </xf>
    <xf numFmtId="0" fontId="90" fillId="0" borderId="0" xfId="11" applyFont="1" applyAlignment="1">
      <alignment horizontal="center" vertical="center"/>
    </xf>
    <xf numFmtId="0" fontId="91" fillId="0" borderId="0" xfId="11" applyFont="1" applyAlignment="1">
      <alignment horizontal="center" vertical="center"/>
    </xf>
    <xf numFmtId="0" fontId="89" fillId="4" borderId="138" xfId="11" applyFont="1" applyFill="1" applyBorder="1" applyAlignment="1">
      <alignment horizontal="center" vertical="center"/>
    </xf>
    <xf numFmtId="0" fontId="89" fillId="4" borderId="139" xfId="11" applyFont="1" applyFill="1" applyBorder="1" applyAlignment="1">
      <alignment horizontal="center" vertical="center"/>
    </xf>
    <xf numFmtId="0" fontId="89" fillId="4" borderId="141" xfId="11" applyFont="1" applyFill="1" applyBorder="1" applyAlignment="1">
      <alignment horizontal="center" vertical="center"/>
    </xf>
    <xf numFmtId="0" fontId="89" fillId="4" borderId="142" xfId="11" applyFont="1" applyFill="1" applyBorder="1" applyAlignment="1">
      <alignment horizontal="center" vertical="center"/>
    </xf>
    <xf numFmtId="0" fontId="89" fillId="4" borderId="61" xfId="11" applyFont="1" applyFill="1" applyBorder="1" applyAlignment="1">
      <alignment horizontal="center" vertical="center"/>
    </xf>
    <xf numFmtId="0" fontId="89" fillId="4" borderId="2" xfId="11" applyFont="1" applyFill="1" applyBorder="1" applyAlignment="1">
      <alignment horizontal="center" vertical="center"/>
    </xf>
    <xf numFmtId="0" fontId="89" fillId="4" borderId="1" xfId="11" applyFont="1" applyFill="1" applyBorder="1" applyAlignment="1">
      <alignment horizontal="center" vertical="center"/>
    </xf>
    <xf numFmtId="0" fontId="92" fillId="10" borderId="94" xfId="11" applyFont="1" applyFill="1" applyBorder="1" applyAlignment="1">
      <alignment horizontal="center" vertical="center" textRotation="255"/>
    </xf>
    <xf numFmtId="0" fontId="92" fillId="10" borderId="57" xfId="11" applyFont="1" applyFill="1" applyBorder="1" applyAlignment="1">
      <alignment horizontal="center" vertical="center" textRotation="255"/>
    </xf>
    <xf numFmtId="0" fontId="92" fillId="10" borderId="17" xfId="11" applyFont="1" applyFill="1" applyBorder="1" applyAlignment="1">
      <alignment horizontal="center" vertical="center" textRotation="255"/>
    </xf>
    <xf numFmtId="0" fontId="92" fillId="10" borderId="145" xfId="11" applyFont="1" applyFill="1" applyBorder="1" applyAlignment="1">
      <alignment horizontal="center" vertical="center" textRotation="255" wrapText="1"/>
    </xf>
    <xf numFmtId="0" fontId="92" fillId="10" borderId="146" xfId="11" applyFont="1" applyFill="1" applyBorder="1" applyAlignment="1">
      <alignment horizontal="center" vertical="center" textRotation="255"/>
    </xf>
    <xf numFmtId="0" fontId="92" fillId="8" borderId="147" xfId="11" applyFont="1" applyFill="1" applyBorder="1" applyAlignment="1">
      <alignment horizontal="center" vertical="center" textRotation="255"/>
    </xf>
    <xf numFmtId="0" fontId="92" fillId="8" borderId="146" xfId="11" applyFont="1" applyFill="1" applyBorder="1" applyAlignment="1">
      <alignment horizontal="center" vertical="center" textRotation="255"/>
    </xf>
    <xf numFmtId="0" fontId="89" fillId="4" borderId="148" xfId="11" applyFont="1" applyFill="1" applyBorder="1" applyAlignment="1">
      <alignment horizontal="center" vertical="center"/>
    </xf>
    <xf numFmtId="0" fontId="89" fillId="4" borderId="149" xfId="11" applyFont="1" applyFill="1" applyBorder="1" applyAlignment="1">
      <alignment horizontal="center" vertical="center"/>
    </xf>
    <xf numFmtId="0" fontId="89" fillId="4" borderId="150" xfId="11" applyFont="1" applyFill="1" applyBorder="1" applyAlignment="1">
      <alignment horizontal="center" vertical="center"/>
    </xf>
    <xf numFmtId="0" fontId="92" fillId="12" borderId="30" xfId="11" applyFont="1" applyFill="1" applyBorder="1" applyAlignment="1">
      <alignment horizontal="center" vertical="center" textRotation="255"/>
    </xf>
    <xf numFmtId="0" fontId="92" fillId="12" borderId="29" xfId="11" applyFont="1" applyFill="1" applyBorder="1" applyAlignment="1">
      <alignment horizontal="center" vertical="center" textRotation="255"/>
    </xf>
    <xf numFmtId="0" fontId="89" fillId="12" borderId="19" xfId="11" applyFont="1" applyFill="1" applyBorder="1" applyAlignment="1">
      <alignment horizontal="center" vertical="center" textRotation="255" wrapText="1"/>
    </xf>
    <xf numFmtId="0" fontId="89" fillId="12" borderId="25" xfId="11" applyFont="1" applyFill="1" applyBorder="1" applyAlignment="1">
      <alignment horizontal="center" vertical="center" textRotation="255" wrapText="1"/>
    </xf>
    <xf numFmtId="0" fontId="35" fillId="0" borderId="9" xfId="17" applyFont="1" applyBorder="1" applyAlignment="1">
      <alignment horizontal="left" vertical="center"/>
    </xf>
    <xf numFmtId="0" fontId="36" fillId="19" borderId="9" xfId="17" applyFont="1" applyFill="1" applyBorder="1" applyAlignment="1">
      <alignment horizontal="center"/>
    </xf>
    <xf numFmtId="0" fontId="37" fillId="5" borderId="2" xfId="17" applyFont="1" applyFill="1" applyBorder="1" applyAlignment="1">
      <alignment horizontal="center" vertical="center" shrinkToFit="1"/>
    </xf>
    <xf numFmtId="0" fontId="37" fillId="5" borderId="6" xfId="17" applyFont="1" applyFill="1" applyBorder="1" applyAlignment="1">
      <alignment horizontal="center" vertical="center" shrinkToFit="1"/>
    </xf>
    <xf numFmtId="0" fontId="37" fillId="5" borderId="71" xfId="17" applyFont="1" applyFill="1" applyBorder="1" applyAlignment="1">
      <alignment horizontal="center" vertical="center" shrinkToFit="1"/>
    </xf>
    <xf numFmtId="0" fontId="37" fillId="5" borderId="83" xfId="17" applyFont="1" applyFill="1" applyBorder="1" applyAlignment="1">
      <alignment horizontal="center" vertical="center" shrinkToFit="1"/>
    </xf>
    <xf numFmtId="0" fontId="38" fillId="11" borderId="14" xfId="17" applyFont="1" applyFill="1" applyBorder="1" applyAlignment="1">
      <alignment horizontal="center" vertical="center" textRotation="255"/>
    </xf>
    <xf numFmtId="0" fontId="38" fillId="11" borderId="84" xfId="17" applyFont="1" applyFill="1" applyBorder="1" applyAlignment="1">
      <alignment horizontal="center" vertical="center" textRotation="255"/>
    </xf>
    <xf numFmtId="0" fontId="36" fillId="0" borderId="24" xfId="17" applyFont="1" applyBorder="1" applyAlignment="1">
      <alignment horizontal="left" vertical="top" wrapText="1"/>
    </xf>
    <xf numFmtId="0" fontId="36" fillId="0" borderId="11" xfId="17" applyFont="1" applyBorder="1" applyAlignment="1">
      <alignment horizontal="left" vertical="top" wrapText="1"/>
    </xf>
    <xf numFmtId="0" fontId="36" fillId="0" borderId="23" xfId="17" applyFont="1" applyBorder="1" applyAlignment="1">
      <alignment horizontal="left" vertical="top" wrapText="1"/>
    </xf>
    <xf numFmtId="0" fontId="36" fillId="0" borderId="53" xfId="17" applyFont="1" applyBorder="1" applyAlignment="1">
      <alignment horizontal="left" vertical="top" wrapText="1"/>
    </xf>
    <xf numFmtId="0" fontId="36" fillId="0" borderId="0" xfId="17" applyFont="1" applyAlignment="1">
      <alignment horizontal="left" vertical="top" wrapText="1"/>
    </xf>
    <xf numFmtId="0" fontId="36" fillId="0" borderId="54" xfId="17" applyFont="1" applyBorder="1" applyAlignment="1">
      <alignment horizontal="left" vertical="top" wrapText="1"/>
    </xf>
    <xf numFmtId="0" fontId="36" fillId="0" borderId="22" xfId="17" applyFont="1" applyBorder="1" applyAlignment="1">
      <alignment horizontal="left" vertical="top" wrapText="1"/>
    </xf>
    <xf numFmtId="0" fontId="36" fillId="0" borderId="9" xfId="17" applyFont="1" applyBorder="1" applyAlignment="1">
      <alignment horizontal="left" vertical="top" wrapText="1"/>
    </xf>
    <xf numFmtId="0" fontId="36" fillId="0" borderId="10" xfId="17" applyFont="1" applyBorder="1" applyAlignment="1">
      <alignment horizontal="left" vertical="top" wrapText="1"/>
    </xf>
    <xf numFmtId="0" fontId="12" fillId="0" borderId="22" xfId="17" applyFont="1" applyBorder="1" applyAlignment="1">
      <alignment horizontal="left"/>
    </xf>
    <xf numFmtId="0" fontId="12" fillId="0" borderId="9" xfId="17" applyFont="1" applyBorder="1" applyAlignment="1">
      <alignment horizontal="left"/>
    </xf>
    <xf numFmtId="0" fontId="12" fillId="0" borderId="10" xfId="17" applyFont="1" applyBorder="1" applyAlignment="1">
      <alignment horizontal="left"/>
    </xf>
    <xf numFmtId="0" fontId="40" fillId="0" borderId="0" xfId="17" applyFont="1" applyAlignment="1">
      <alignment horizontal="left"/>
    </xf>
  </cellXfs>
  <cellStyles count="18">
    <cellStyle name="ハイパーリンク" xfId="16" builtinId="8"/>
    <cellStyle name="桁区切り" xfId="1" builtinId="6"/>
    <cellStyle name="桁区切り 2" xfId="3" xr:uid="{00000000-0005-0000-0000-000002000000}"/>
    <cellStyle name="桁区切り 2 2" xfId="4" xr:uid="{00000000-0005-0000-0000-000003000000}"/>
    <cellStyle name="桁区切り 2 3" xfId="5" xr:uid="{00000000-0005-0000-0000-000004000000}"/>
    <cellStyle name="桁区切り 3" xfId="6" xr:uid="{00000000-0005-0000-0000-000005000000}"/>
    <cellStyle name="桁区切り 4" xfId="7" xr:uid="{00000000-0005-0000-0000-000006000000}"/>
    <cellStyle name="桁区切り 5" xfId="2" xr:uid="{00000000-0005-0000-0000-000007000000}"/>
    <cellStyle name="通貨 2" xfId="8" xr:uid="{00000000-0005-0000-0000-000008000000}"/>
    <cellStyle name="標準" xfId="0" builtinId="0"/>
    <cellStyle name="標準 2" xfId="9" xr:uid="{00000000-0005-0000-0000-00000A000000}"/>
    <cellStyle name="標準 2 2" xfId="10" xr:uid="{00000000-0005-0000-0000-00000B000000}"/>
    <cellStyle name="標準 2 2 2" xfId="11" xr:uid="{00000000-0005-0000-0000-00000C000000}"/>
    <cellStyle name="標準 3" xfId="12" xr:uid="{00000000-0005-0000-0000-00000D000000}"/>
    <cellStyle name="標準 4" xfId="13" xr:uid="{00000000-0005-0000-0000-00000E000000}"/>
    <cellStyle name="標準 5" xfId="14" xr:uid="{00000000-0005-0000-0000-00000F000000}"/>
    <cellStyle name="標準 6" xfId="15" xr:uid="{00000000-0005-0000-0000-000010000000}"/>
    <cellStyle name="標準 7" xfId="17" xr:uid="{28363C4D-59B9-4E52-8ECA-95FF7EF600AB}"/>
  </cellStyles>
  <dxfs count="3">
    <dxf>
      <font>
        <b/>
        <i val="0"/>
        <color rgb="FFFF0000"/>
      </font>
    </dxf>
    <dxf>
      <font>
        <b/>
        <i val="0"/>
        <color rgb="FFFF0000"/>
      </font>
    </dxf>
    <dxf>
      <font>
        <b/>
        <i val="0"/>
        <color rgb="FFFF0000"/>
      </font>
    </dxf>
  </dxfs>
  <tableStyles count="0" defaultTableStyle="TableStyleMedium2" defaultPivotStyle="PivotStyleLight16"/>
  <colors>
    <mruColors>
      <color rgb="FFFFFFCC"/>
      <color rgb="FF0000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5.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externalLink" Target="externalLinks/externalLink6.xml"/></Relationships>
</file>

<file path=xl/drawings/drawing1.xml><?xml version="1.0" encoding="utf-8"?>
<xdr:wsDr xmlns:xdr="http://schemas.openxmlformats.org/drawingml/2006/spreadsheetDrawing" xmlns:a="http://schemas.openxmlformats.org/drawingml/2006/main">
  <xdr:twoCellAnchor>
    <xdr:from>
      <xdr:col>0</xdr:col>
      <xdr:colOff>254000</xdr:colOff>
      <xdr:row>1</xdr:row>
      <xdr:rowOff>47261</xdr:rowOff>
    </xdr:from>
    <xdr:to>
      <xdr:col>7</xdr:col>
      <xdr:colOff>95250</xdr:colOff>
      <xdr:row>7</xdr:row>
      <xdr:rowOff>0</xdr:rowOff>
    </xdr:to>
    <xdr:sp macro="" textlink="">
      <xdr:nvSpPr>
        <xdr:cNvPr id="2" name="吹き出し: 下矢印 1">
          <a:extLst>
            <a:ext uri="{FF2B5EF4-FFF2-40B4-BE49-F238E27FC236}">
              <a16:creationId xmlns:a16="http://schemas.microsoft.com/office/drawing/2014/main" id="{0C2C0AB4-AFE0-4DB9-A0B5-59BE05F2DB5E}"/>
            </a:ext>
          </a:extLst>
        </xdr:cNvPr>
        <xdr:cNvSpPr/>
      </xdr:nvSpPr>
      <xdr:spPr>
        <a:xfrm>
          <a:off x="254000" y="290678"/>
          <a:ext cx="2508250" cy="1095739"/>
        </a:xfrm>
        <a:prstGeom prst="downArrowCallout">
          <a:avLst>
            <a:gd name="adj1" fmla="val 17286"/>
            <a:gd name="adj2" fmla="val 25000"/>
            <a:gd name="adj3" fmla="val 13659"/>
            <a:gd name="adj4" fmla="val 79808"/>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100" b="0">
              <a:solidFill>
                <a:sysClr val="windowText" lastClr="000000"/>
              </a:solidFill>
              <a:latin typeface="Meiryo UI" panose="020B0604030504040204" pitchFamily="50" charset="-128"/>
              <a:ea typeface="Meiryo UI" panose="020B0604030504040204" pitchFamily="50" charset="-128"/>
            </a:rPr>
            <a:t>区分番号は、右側の区分表</a:t>
          </a:r>
          <a:r>
            <a:rPr kumimoji="1" lang="en-US" altLang="ja-JP" sz="1100" b="0">
              <a:solidFill>
                <a:srgbClr val="FF0000"/>
              </a:solidFill>
              <a:latin typeface="Meiryo UI" panose="020B0604030504040204" pitchFamily="50" charset="-128"/>
              <a:ea typeface="Meiryo UI" panose="020B0604030504040204" pitchFamily="50" charset="-128"/>
            </a:rPr>
            <a:t>【</a:t>
          </a:r>
          <a:r>
            <a:rPr kumimoji="1" lang="ja-JP" altLang="en-US" sz="1100" b="0">
              <a:solidFill>
                <a:srgbClr val="FF0000"/>
              </a:solidFill>
              <a:latin typeface="Meiryo UI" panose="020B0604030504040204" pitchFamily="50" charset="-128"/>
              <a:ea typeface="Meiryo UI" panose="020B0604030504040204" pitchFamily="50" charset="-128"/>
            </a:rPr>
            <a:t>区分番号</a:t>
          </a:r>
          <a:r>
            <a:rPr kumimoji="1" lang="en-US" altLang="ja-JP" sz="1100" b="0">
              <a:solidFill>
                <a:srgbClr val="FF0000"/>
              </a:solidFill>
              <a:latin typeface="Meiryo UI" panose="020B0604030504040204" pitchFamily="50" charset="-128"/>
              <a:ea typeface="Meiryo UI" panose="020B0604030504040204" pitchFamily="50" charset="-128"/>
            </a:rPr>
            <a:t>】</a:t>
          </a:r>
          <a:r>
            <a:rPr kumimoji="1" lang="ja-JP" altLang="en-US" sz="1100" b="0">
              <a:solidFill>
                <a:sysClr val="windowText" lastClr="000000"/>
              </a:solidFill>
              <a:latin typeface="Meiryo UI" panose="020B0604030504040204" pitchFamily="50" charset="-128"/>
              <a:ea typeface="Meiryo UI" panose="020B0604030504040204" pitchFamily="50" charset="-128"/>
            </a:rPr>
            <a:t>より、作成する事業の番号入力してください。「区分」が自動表示されます。</a:t>
          </a:r>
        </a:p>
      </xdr:txBody>
    </xdr:sp>
    <xdr:clientData/>
  </xdr:twoCellAnchor>
  <xdr:oneCellAnchor>
    <xdr:from>
      <xdr:col>44</xdr:col>
      <xdr:colOff>376668</xdr:colOff>
      <xdr:row>4</xdr:row>
      <xdr:rowOff>147586</xdr:rowOff>
    </xdr:from>
    <xdr:ext cx="2781300" cy="867228"/>
    <xdr:sp macro="" textlink="">
      <xdr:nvSpPr>
        <xdr:cNvPr id="3" name="角丸四角形吹き出し 5">
          <a:extLst>
            <a:ext uri="{FF2B5EF4-FFF2-40B4-BE49-F238E27FC236}">
              <a16:creationId xmlns:a16="http://schemas.microsoft.com/office/drawing/2014/main" id="{1012EFE6-BBD2-45B4-B643-46166E5ABE53}"/>
            </a:ext>
          </a:extLst>
        </xdr:cNvPr>
        <xdr:cNvSpPr/>
      </xdr:nvSpPr>
      <xdr:spPr>
        <a:xfrm>
          <a:off x="14681486" y="985786"/>
          <a:ext cx="2781300" cy="867228"/>
        </a:xfrm>
        <a:prstGeom prst="wedgeRoundRectCallout">
          <a:avLst>
            <a:gd name="adj1" fmla="val -61683"/>
            <a:gd name="adj2" fmla="val -10137"/>
            <a:gd name="adj3" fmla="val 16667"/>
          </a:avLst>
        </a:prstGeom>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t">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u="sng">
              <a:solidFill>
                <a:sysClr val="windowText" lastClr="000000"/>
              </a:solidFill>
              <a:latin typeface="Meiryo UI" panose="020B0604030504040204" pitchFamily="50" charset="-128"/>
              <a:ea typeface="Meiryo UI" panose="020B0604030504040204" pitchFamily="50" charset="-128"/>
            </a:rPr>
            <a:t>【</a:t>
          </a:r>
          <a:r>
            <a:rPr kumimoji="1" lang="ja-JP" altLang="en-US" sz="1100" u="sng">
              <a:solidFill>
                <a:sysClr val="windowText" lastClr="000000"/>
              </a:solidFill>
              <a:latin typeface="Meiryo UI" panose="020B0604030504040204" pitchFamily="50" charset="-128"/>
              <a:ea typeface="Meiryo UI" panose="020B0604030504040204" pitchFamily="50" charset="-128"/>
            </a:rPr>
            <a:t>区分表・区分番号</a:t>
          </a:r>
          <a:r>
            <a:rPr kumimoji="1" lang="en-US" altLang="ja-JP" sz="1100" u="sng">
              <a:solidFill>
                <a:sysClr val="windowText" lastClr="000000"/>
              </a:solidFill>
              <a:latin typeface="Meiryo UI" panose="020B0604030504040204" pitchFamily="50" charset="-128"/>
              <a:ea typeface="Meiryo UI" panose="020B0604030504040204" pitchFamily="50" charset="-128"/>
            </a:rPr>
            <a:t>】</a:t>
          </a:r>
          <a:endParaRPr kumimoji="1" lang="en-US" altLang="ja-JP" sz="90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900">
              <a:solidFill>
                <a:sysClr val="windowText" lastClr="000000"/>
              </a:solidFill>
              <a:latin typeface="Meiryo UI" panose="020B0604030504040204" pitchFamily="50" charset="-128"/>
              <a:ea typeface="Meiryo UI" panose="020B0604030504040204" pitchFamily="50" charset="-128"/>
            </a:rPr>
            <a:t>上記の</a:t>
          </a:r>
          <a:r>
            <a:rPr kumimoji="1" lang="en-US" altLang="ja-JP" sz="900">
              <a:solidFill>
                <a:sysClr val="windowText" lastClr="000000"/>
              </a:solidFill>
              <a:latin typeface="Meiryo UI" panose="020B0604030504040204" pitchFamily="50" charset="-128"/>
              <a:ea typeface="Meiryo UI" panose="020B0604030504040204" pitchFamily="50" charset="-128"/>
            </a:rPr>
            <a:t>【</a:t>
          </a:r>
          <a:r>
            <a:rPr kumimoji="1" lang="ja-JP" altLang="en-US" sz="900">
              <a:solidFill>
                <a:sysClr val="windowText" lastClr="000000"/>
              </a:solidFill>
              <a:latin typeface="Meiryo UI" panose="020B0604030504040204" pitchFamily="50" charset="-128"/>
              <a:ea typeface="Meiryo UI" panose="020B0604030504040204" pitchFamily="50" charset="-128"/>
            </a:rPr>
            <a:t>区分番号</a:t>
          </a:r>
          <a:r>
            <a:rPr kumimoji="1" lang="en-US" altLang="ja-JP" sz="900">
              <a:solidFill>
                <a:sysClr val="windowText" lastClr="000000"/>
              </a:solidFill>
              <a:latin typeface="Meiryo UI" panose="020B0604030504040204" pitchFamily="50" charset="-128"/>
              <a:ea typeface="Meiryo UI" panose="020B0604030504040204" pitchFamily="50" charset="-128"/>
            </a:rPr>
            <a:t>】1</a:t>
          </a:r>
          <a:r>
            <a:rPr kumimoji="1" lang="ja-JP" altLang="en-US" sz="900">
              <a:solidFill>
                <a:sysClr val="windowText" lastClr="000000"/>
              </a:solidFill>
              <a:latin typeface="Meiryo UI" panose="020B0604030504040204" pitchFamily="50" charset="-128"/>
              <a:ea typeface="Meiryo UI" panose="020B0604030504040204" pitchFamily="50" charset="-128"/>
            </a:rPr>
            <a:t>～</a:t>
          </a:r>
          <a:r>
            <a:rPr kumimoji="1" lang="en-US" altLang="ja-JP" sz="900">
              <a:solidFill>
                <a:sysClr val="windowText" lastClr="000000"/>
              </a:solidFill>
              <a:latin typeface="Meiryo UI" panose="020B0604030504040204" pitchFamily="50" charset="-128"/>
              <a:ea typeface="Meiryo UI" panose="020B0604030504040204" pitchFamily="50" charset="-128"/>
            </a:rPr>
            <a:t>23</a:t>
          </a:r>
          <a:r>
            <a:rPr kumimoji="1" lang="ja-JP" altLang="en-US" sz="900">
              <a:solidFill>
                <a:sysClr val="windowText" lastClr="000000"/>
              </a:solidFill>
              <a:latin typeface="Meiryo UI" panose="020B0604030504040204" pitchFamily="50" charset="-128"/>
              <a:ea typeface="Meiryo UI" panose="020B0604030504040204" pitchFamily="50" charset="-128"/>
            </a:rPr>
            <a:t>を収支予算書の</a:t>
          </a:r>
          <a:r>
            <a:rPr kumimoji="1" lang="en-US" altLang="ja-JP" sz="900">
              <a:solidFill>
                <a:sysClr val="windowText" lastClr="000000"/>
              </a:solidFill>
              <a:latin typeface="Meiryo UI" panose="020B0604030504040204" pitchFamily="50" charset="-128"/>
              <a:ea typeface="Meiryo UI" panose="020B0604030504040204" pitchFamily="50" charset="-128"/>
            </a:rPr>
            <a:t>『</a:t>
          </a:r>
          <a:r>
            <a:rPr kumimoji="1" lang="ja-JP" altLang="en-US" sz="900">
              <a:solidFill>
                <a:sysClr val="windowText" lastClr="000000"/>
              </a:solidFill>
              <a:latin typeface="Meiryo UI" panose="020B0604030504040204" pitchFamily="50" charset="-128"/>
              <a:ea typeface="Meiryo UI" panose="020B0604030504040204" pitchFamily="50" charset="-128"/>
            </a:rPr>
            <a:t>区分番号</a:t>
          </a:r>
          <a:r>
            <a:rPr kumimoji="1" lang="en-US" altLang="ja-JP" sz="900">
              <a:solidFill>
                <a:sysClr val="windowText" lastClr="000000"/>
              </a:solidFill>
              <a:latin typeface="Meiryo UI" panose="020B0604030504040204" pitchFamily="50" charset="-128"/>
              <a:ea typeface="Meiryo UI" panose="020B0604030504040204" pitchFamily="50" charset="-128"/>
            </a:rPr>
            <a:t>』</a:t>
          </a:r>
          <a:r>
            <a:rPr kumimoji="1" lang="ja-JP" altLang="en-US" sz="900">
              <a:solidFill>
                <a:sysClr val="windowText" lastClr="000000"/>
              </a:solidFill>
              <a:latin typeface="Meiryo UI" panose="020B0604030504040204" pitchFamily="50" charset="-128"/>
              <a:ea typeface="Meiryo UI" panose="020B0604030504040204" pitchFamily="50" charset="-128"/>
            </a:rPr>
            <a:t>欄へ入力して、申請する事業を作成してください</a:t>
          </a:r>
          <a:endParaRPr kumimoji="1" lang="en-US" altLang="ja-JP" sz="900">
            <a:solidFill>
              <a:sysClr val="windowText" lastClr="000000"/>
            </a:solidFill>
            <a:latin typeface="Meiryo UI" panose="020B0604030504040204" pitchFamily="50" charset="-128"/>
            <a:ea typeface="Meiryo UI" panose="020B0604030504040204" pitchFamily="50" charset="-128"/>
          </a:endParaRPr>
        </a:p>
      </xdr:txBody>
    </xdr:sp>
    <xdr:clientData/>
  </xdr:oneCellAnchor>
  <xdr:twoCellAnchor>
    <xdr:from>
      <xdr:col>18</xdr:col>
      <xdr:colOff>1</xdr:colOff>
      <xdr:row>0</xdr:row>
      <xdr:rowOff>18143</xdr:rowOff>
    </xdr:from>
    <xdr:to>
      <xdr:col>29</xdr:col>
      <xdr:colOff>228601</xdr:colOff>
      <xdr:row>3</xdr:row>
      <xdr:rowOff>27214</xdr:rowOff>
    </xdr:to>
    <xdr:sp macro="" textlink="">
      <xdr:nvSpPr>
        <xdr:cNvPr id="5" name="正方形/長方形 4">
          <a:extLst>
            <a:ext uri="{FF2B5EF4-FFF2-40B4-BE49-F238E27FC236}">
              <a16:creationId xmlns:a16="http://schemas.microsoft.com/office/drawing/2014/main" id="{D50B7C9D-D245-40D0-A9AA-6E53C19AAAD2}"/>
            </a:ext>
          </a:extLst>
        </xdr:cNvPr>
        <xdr:cNvSpPr/>
      </xdr:nvSpPr>
      <xdr:spPr>
        <a:xfrm>
          <a:off x="5334001" y="18143"/>
          <a:ext cx="3162300" cy="711200"/>
        </a:xfrm>
        <a:prstGeom prst="rect">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0000"/>
            </a:solidFill>
          </a:endParaRPr>
        </a:p>
      </xdr:txBody>
    </xdr:sp>
    <xdr:clientData/>
  </xdr:twoCellAnchor>
  <xdr:twoCellAnchor>
    <xdr:from>
      <xdr:col>18</xdr:col>
      <xdr:colOff>101154</xdr:colOff>
      <xdr:row>2</xdr:row>
      <xdr:rowOff>11491</xdr:rowOff>
    </xdr:from>
    <xdr:to>
      <xdr:col>19</xdr:col>
      <xdr:colOff>92238</xdr:colOff>
      <xdr:row>2</xdr:row>
      <xdr:rowOff>180824</xdr:rowOff>
    </xdr:to>
    <xdr:sp macro="" textlink="">
      <xdr:nvSpPr>
        <xdr:cNvPr id="6" name="正方形/長方形 5">
          <a:extLst>
            <a:ext uri="{FF2B5EF4-FFF2-40B4-BE49-F238E27FC236}">
              <a16:creationId xmlns:a16="http://schemas.microsoft.com/office/drawing/2014/main" id="{E1204A1B-0C65-4722-A07C-55DA02216840}"/>
            </a:ext>
          </a:extLst>
        </xdr:cNvPr>
        <xdr:cNvSpPr/>
      </xdr:nvSpPr>
      <xdr:spPr>
        <a:xfrm>
          <a:off x="5471249" y="468691"/>
          <a:ext cx="259789" cy="169333"/>
        </a:xfrm>
        <a:prstGeom prst="rect">
          <a:avLst/>
        </a:prstGeom>
        <a:solidFill>
          <a:srgbClr val="FFFFCC"/>
        </a:solidFill>
        <a:ln w="317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101154</xdr:colOff>
      <xdr:row>1</xdr:row>
      <xdr:rowOff>0</xdr:rowOff>
    </xdr:from>
    <xdr:to>
      <xdr:col>19</xdr:col>
      <xdr:colOff>92238</xdr:colOff>
      <xdr:row>1</xdr:row>
      <xdr:rowOff>169333</xdr:rowOff>
    </xdr:to>
    <xdr:sp macro="" textlink="">
      <xdr:nvSpPr>
        <xdr:cNvPr id="7" name="正方形/長方形 6">
          <a:extLst>
            <a:ext uri="{FF2B5EF4-FFF2-40B4-BE49-F238E27FC236}">
              <a16:creationId xmlns:a16="http://schemas.microsoft.com/office/drawing/2014/main" id="{BE919EB9-7FC1-4747-8039-062D243F848E}"/>
            </a:ext>
          </a:extLst>
        </xdr:cNvPr>
        <xdr:cNvSpPr/>
      </xdr:nvSpPr>
      <xdr:spPr>
        <a:xfrm>
          <a:off x="5471249" y="252663"/>
          <a:ext cx="259789" cy="169333"/>
        </a:xfrm>
        <a:prstGeom prst="rect">
          <a:avLst/>
        </a:prstGeom>
        <a:solidFill>
          <a:schemeClr val="accent5">
            <a:lumMod val="20000"/>
            <a:lumOff val="80000"/>
          </a:schemeClr>
        </a:solidFill>
        <a:ln w="317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14514</xdr:colOff>
      <xdr:row>28</xdr:row>
      <xdr:rowOff>99785</xdr:rowOff>
    </xdr:from>
    <xdr:to>
      <xdr:col>31</xdr:col>
      <xdr:colOff>10886</xdr:colOff>
      <xdr:row>30</xdr:row>
      <xdr:rowOff>97971</xdr:rowOff>
    </xdr:to>
    <xdr:cxnSp macro="">
      <xdr:nvCxnSpPr>
        <xdr:cNvPr id="24" name="直線矢印コネクタ 23">
          <a:extLst>
            <a:ext uri="{FF2B5EF4-FFF2-40B4-BE49-F238E27FC236}">
              <a16:creationId xmlns:a16="http://schemas.microsoft.com/office/drawing/2014/main" id="{B8265355-BD98-D098-0562-C14E2188AB37}"/>
            </a:ext>
          </a:extLst>
        </xdr:cNvPr>
        <xdr:cNvCxnSpPr/>
      </xdr:nvCxnSpPr>
      <xdr:spPr>
        <a:xfrm flipH="1" flipV="1">
          <a:off x="8587014" y="6174014"/>
          <a:ext cx="257629" cy="444500"/>
        </a:xfrm>
        <a:prstGeom prst="straightConnector1">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47</xdr:col>
      <xdr:colOff>30480</xdr:colOff>
      <xdr:row>40</xdr:row>
      <xdr:rowOff>106680</xdr:rowOff>
    </xdr:from>
    <xdr:to>
      <xdr:col>47</xdr:col>
      <xdr:colOff>185928</xdr:colOff>
      <xdr:row>44</xdr:row>
      <xdr:rowOff>137160</xdr:rowOff>
    </xdr:to>
    <xdr:sp macro="" textlink="">
      <xdr:nvSpPr>
        <xdr:cNvPr id="26" name="右中かっこ 25">
          <a:extLst>
            <a:ext uri="{FF2B5EF4-FFF2-40B4-BE49-F238E27FC236}">
              <a16:creationId xmlns:a16="http://schemas.microsoft.com/office/drawing/2014/main" id="{3199CDF7-1399-7C77-D1B7-C3EC035BB320}"/>
            </a:ext>
          </a:extLst>
        </xdr:cNvPr>
        <xdr:cNvSpPr/>
      </xdr:nvSpPr>
      <xdr:spPr>
        <a:xfrm>
          <a:off x="17693640" y="8755380"/>
          <a:ext cx="155448" cy="914400"/>
        </a:xfrm>
        <a:prstGeom prst="rightBrace">
          <a:avLst/>
        </a:prstGeom>
        <a:solidFill>
          <a:sysClr val="window" lastClr="FFFFFF"/>
        </a:solidFill>
        <a:ln w="19050">
          <a:solidFill>
            <a:srgbClr val="FF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449993</xdr:colOff>
      <xdr:row>72</xdr:row>
      <xdr:rowOff>22834</xdr:rowOff>
    </xdr:from>
    <xdr:to>
      <xdr:col>37</xdr:col>
      <xdr:colOff>199120</xdr:colOff>
      <xdr:row>72</xdr:row>
      <xdr:rowOff>176979</xdr:rowOff>
    </xdr:to>
    <xdr:sp macro="" textlink="">
      <xdr:nvSpPr>
        <xdr:cNvPr id="8" name="右中かっこ 7">
          <a:extLst>
            <a:ext uri="{FF2B5EF4-FFF2-40B4-BE49-F238E27FC236}">
              <a16:creationId xmlns:a16="http://schemas.microsoft.com/office/drawing/2014/main" id="{AE78A32F-2C97-401B-855F-A2E0EB5C9492}"/>
            </a:ext>
          </a:extLst>
        </xdr:cNvPr>
        <xdr:cNvSpPr/>
      </xdr:nvSpPr>
      <xdr:spPr>
        <a:xfrm rot="5400000">
          <a:off x="12043244" y="15396763"/>
          <a:ext cx="154145" cy="907367"/>
        </a:xfrm>
        <a:prstGeom prst="rightBrace">
          <a:avLst/>
        </a:prstGeom>
        <a:solidFill>
          <a:sysClr val="window" lastClr="FFFFFF"/>
        </a:solidFill>
        <a:ln w="19050">
          <a:solidFill>
            <a:srgbClr val="FF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54</xdr:col>
      <xdr:colOff>30480</xdr:colOff>
      <xdr:row>50</xdr:row>
      <xdr:rowOff>106680</xdr:rowOff>
    </xdr:from>
    <xdr:to>
      <xdr:col>54</xdr:col>
      <xdr:colOff>185928</xdr:colOff>
      <xdr:row>54</xdr:row>
      <xdr:rowOff>137160</xdr:rowOff>
    </xdr:to>
    <xdr:sp macro="" textlink="">
      <xdr:nvSpPr>
        <xdr:cNvPr id="4" name="右中かっこ 3">
          <a:extLst>
            <a:ext uri="{FF2B5EF4-FFF2-40B4-BE49-F238E27FC236}">
              <a16:creationId xmlns:a16="http://schemas.microsoft.com/office/drawing/2014/main" id="{2D19975B-71A9-4216-8774-F921305EFA2F}"/>
            </a:ext>
          </a:extLst>
        </xdr:cNvPr>
        <xdr:cNvSpPr/>
      </xdr:nvSpPr>
      <xdr:spPr>
        <a:xfrm>
          <a:off x="17356455" y="8774430"/>
          <a:ext cx="155448" cy="906780"/>
        </a:xfrm>
        <a:prstGeom prst="rightBrace">
          <a:avLst/>
        </a:prstGeom>
        <a:solidFill>
          <a:sysClr val="window" lastClr="FFFFFF"/>
        </a:solidFill>
        <a:ln w="19050">
          <a:solidFill>
            <a:srgbClr val="FF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54</xdr:col>
      <xdr:colOff>30480</xdr:colOff>
      <xdr:row>58</xdr:row>
      <xdr:rowOff>106680</xdr:rowOff>
    </xdr:from>
    <xdr:to>
      <xdr:col>54</xdr:col>
      <xdr:colOff>185928</xdr:colOff>
      <xdr:row>62</xdr:row>
      <xdr:rowOff>137160</xdr:rowOff>
    </xdr:to>
    <xdr:sp macro="" textlink="">
      <xdr:nvSpPr>
        <xdr:cNvPr id="9" name="右中かっこ 8">
          <a:extLst>
            <a:ext uri="{FF2B5EF4-FFF2-40B4-BE49-F238E27FC236}">
              <a16:creationId xmlns:a16="http://schemas.microsoft.com/office/drawing/2014/main" id="{1003655C-C24E-4467-B4C4-B2FAC1DAC4EA}"/>
            </a:ext>
          </a:extLst>
        </xdr:cNvPr>
        <xdr:cNvSpPr/>
      </xdr:nvSpPr>
      <xdr:spPr>
        <a:xfrm>
          <a:off x="21090255" y="10965180"/>
          <a:ext cx="155448" cy="906780"/>
        </a:xfrm>
        <a:prstGeom prst="rightBrace">
          <a:avLst/>
        </a:prstGeom>
        <a:solidFill>
          <a:sysClr val="window" lastClr="FFFFFF"/>
        </a:solidFill>
        <a:ln w="19050">
          <a:solidFill>
            <a:srgbClr val="FF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0</xdr:colOff>
      <xdr:row>4</xdr:row>
      <xdr:rowOff>0</xdr:rowOff>
    </xdr:from>
    <xdr:to>
      <xdr:col>15</xdr:col>
      <xdr:colOff>110067</xdr:colOff>
      <xdr:row>7</xdr:row>
      <xdr:rowOff>101600</xdr:rowOff>
    </xdr:to>
    <xdr:sp macro="" textlink="">
      <xdr:nvSpPr>
        <xdr:cNvPr id="10" name="テキスト ボックス 9">
          <a:extLst>
            <a:ext uri="{FF2B5EF4-FFF2-40B4-BE49-F238E27FC236}">
              <a16:creationId xmlns:a16="http://schemas.microsoft.com/office/drawing/2014/main" id="{7B1C0531-180E-46B7-853B-6560C98FE0E0}"/>
            </a:ext>
          </a:extLst>
        </xdr:cNvPr>
        <xdr:cNvSpPr txBox="1"/>
      </xdr:nvSpPr>
      <xdr:spPr>
        <a:xfrm>
          <a:off x="2933700" y="876300"/>
          <a:ext cx="1710267" cy="635000"/>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2400" b="1">
              <a:solidFill>
                <a:srgbClr val="FF0000"/>
              </a:solidFill>
              <a:latin typeface="Meiryo UI" panose="020B0604030504040204" pitchFamily="50" charset="-128"/>
              <a:ea typeface="Meiryo UI" panose="020B0604030504040204" pitchFamily="50" charset="-128"/>
              <a:cs typeface="Microsoft Himalaya" panose="01010100010101010101" pitchFamily="2" charset="0"/>
            </a:rPr>
            <a:t>記入例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30</xdr:col>
      <xdr:colOff>41030</xdr:colOff>
      <xdr:row>23</xdr:row>
      <xdr:rowOff>121920</xdr:rowOff>
    </xdr:from>
    <xdr:to>
      <xdr:col>30</xdr:col>
      <xdr:colOff>289560</xdr:colOff>
      <xdr:row>23</xdr:row>
      <xdr:rowOff>123092</xdr:rowOff>
    </xdr:to>
    <xdr:cxnSp macro="">
      <xdr:nvCxnSpPr>
        <xdr:cNvPr id="2" name="直線矢印コネクタ 1">
          <a:extLst>
            <a:ext uri="{FF2B5EF4-FFF2-40B4-BE49-F238E27FC236}">
              <a16:creationId xmlns:a16="http://schemas.microsoft.com/office/drawing/2014/main" id="{1C3D6B0E-FC4A-4DA2-81DC-C98620A886B0}"/>
            </a:ext>
          </a:extLst>
        </xdr:cNvPr>
        <xdr:cNvCxnSpPr/>
      </xdr:nvCxnSpPr>
      <xdr:spPr>
        <a:xfrm flipH="1">
          <a:off x="9245990" y="5902960"/>
          <a:ext cx="248530" cy="1172"/>
        </a:xfrm>
        <a:prstGeom prst="straightConnector1">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0</xdr:colOff>
      <xdr:row>1</xdr:row>
      <xdr:rowOff>171450</xdr:rowOff>
    </xdr:from>
    <xdr:to>
      <xdr:col>5</xdr:col>
      <xdr:colOff>110067</xdr:colOff>
      <xdr:row>3</xdr:row>
      <xdr:rowOff>101600</xdr:rowOff>
    </xdr:to>
    <xdr:sp macro="" textlink="">
      <xdr:nvSpPr>
        <xdr:cNvPr id="3" name="テキスト ボックス 2">
          <a:extLst>
            <a:ext uri="{FF2B5EF4-FFF2-40B4-BE49-F238E27FC236}">
              <a16:creationId xmlns:a16="http://schemas.microsoft.com/office/drawing/2014/main" id="{432B494C-3F4A-4D39-9236-56CAD4DBFD99}"/>
            </a:ext>
          </a:extLst>
        </xdr:cNvPr>
        <xdr:cNvSpPr txBox="1"/>
      </xdr:nvSpPr>
      <xdr:spPr>
        <a:xfrm>
          <a:off x="161925" y="419100"/>
          <a:ext cx="1710267" cy="635000"/>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2400" b="1">
              <a:solidFill>
                <a:srgbClr val="FF0000"/>
              </a:solidFill>
              <a:latin typeface="Meiryo UI" panose="020B0604030504040204" pitchFamily="50" charset="-128"/>
              <a:ea typeface="Meiryo UI" panose="020B0604030504040204" pitchFamily="50" charset="-128"/>
              <a:cs typeface="Microsoft Himalaya" panose="01010100010101010101" pitchFamily="2" charset="0"/>
            </a:rPr>
            <a:t>記入例</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321469</xdr:colOff>
      <xdr:row>0</xdr:row>
      <xdr:rowOff>104775</xdr:rowOff>
    </xdr:from>
    <xdr:to>
      <xdr:col>4</xdr:col>
      <xdr:colOff>250031</xdr:colOff>
      <xdr:row>2</xdr:row>
      <xdr:rowOff>301625</xdr:rowOff>
    </xdr:to>
    <xdr:sp macro="" textlink="">
      <xdr:nvSpPr>
        <xdr:cNvPr id="2" name="テキスト ボックス 1">
          <a:extLst>
            <a:ext uri="{FF2B5EF4-FFF2-40B4-BE49-F238E27FC236}">
              <a16:creationId xmlns:a16="http://schemas.microsoft.com/office/drawing/2014/main" id="{323A33B3-DC16-43E5-8EF7-5040DBCAB422}"/>
            </a:ext>
          </a:extLst>
        </xdr:cNvPr>
        <xdr:cNvSpPr txBox="1"/>
      </xdr:nvSpPr>
      <xdr:spPr>
        <a:xfrm>
          <a:off x="2381250" y="104775"/>
          <a:ext cx="1369219" cy="625475"/>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2400" b="1">
              <a:solidFill>
                <a:srgbClr val="FF0000"/>
              </a:solidFill>
              <a:latin typeface="Meiryo UI" panose="020B0604030504040204" pitchFamily="50" charset="-128"/>
              <a:ea typeface="Meiryo UI" panose="020B0604030504040204" pitchFamily="50" charset="-128"/>
              <a:cs typeface="Microsoft Himalaya" panose="01010100010101010101" pitchFamily="2" charset="0"/>
            </a:rPr>
            <a:t>記入例</a:t>
          </a:r>
        </a:p>
      </xdr:txBody>
    </xdr:sp>
    <xdr:clientData/>
  </xdr:twoCellAnchor>
  <xdr:twoCellAnchor>
    <xdr:from>
      <xdr:col>17</xdr:col>
      <xdr:colOff>250031</xdr:colOff>
      <xdr:row>0</xdr:row>
      <xdr:rowOff>71439</xdr:rowOff>
    </xdr:from>
    <xdr:to>
      <xdr:col>19</xdr:col>
      <xdr:colOff>214312</xdr:colOff>
      <xdr:row>2</xdr:row>
      <xdr:rowOff>268289</xdr:rowOff>
    </xdr:to>
    <xdr:sp macro="" textlink="">
      <xdr:nvSpPr>
        <xdr:cNvPr id="3" name="テキスト ボックス 2">
          <a:extLst>
            <a:ext uri="{FF2B5EF4-FFF2-40B4-BE49-F238E27FC236}">
              <a16:creationId xmlns:a16="http://schemas.microsoft.com/office/drawing/2014/main" id="{49F4B5C9-9C0E-4B9D-B71C-51E06F784CF7}"/>
            </a:ext>
          </a:extLst>
        </xdr:cNvPr>
        <xdr:cNvSpPr txBox="1"/>
      </xdr:nvSpPr>
      <xdr:spPr>
        <a:xfrm>
          <a:off x="13346906" y="71439"/>
          <a:ext cx="1369219" cy="625475"/>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2400" b="1">
              <a:solidFill>
                <a:srgbClr val="FF0000"/>
              </a:solidFill>
              <a:latin typeface="Meiryo UI" panose="020B0604030504040204" pitchFamily="50" charset="-128"/>
              <a:ea typeface="Meiryo UI" panose="020B0604030504040204" pitchFamily="50" charset="-128"/>
              <a:cs typeface="Microsoft Himalaya" panose="01010100010101010101" pitchFamily="2" charset="0"/>
            </a:rPr>
            <a:t>記入例</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2</xdr:row>
      <xdr:rowOff>30480</xdr:rowOff>
    </xdr:from>
    <xdr:to>
      <xdr:col>6</xdr:col>
      <xdr:colOff>110067</xdr:colOff>
      <xdr:row>6</xdr:row>
      <xdr:rowOff>48260</xdr:rowOff>
    </xdr:to>
    <xdr:sp macro="" textlink="">
      <xdr:nvSpPr>
        <xdr:cNvPr id="2" name="テキスト ボックス 1">
          <a:extLst>
            <a:ext uri="{FF2B5EF4-FFF2-40B4-BE49-F238E27FC236}">
              <a16:creationId xmlns:a16="http://schemas.microsoft.com/office/drawing/2014/main" id="{A6D6C2A0-74AB-4A92-B49D-DCABEE46CF8E}"/>
            </a:ext>
          </a:extLst>
        </xdr:cNvPr>
        <xdr:cNvSpPr txBox="1"/>
      </xdr:nvSpPr>
      <xdr:spPr>
        <a:xfrm>
          <a:off x="320040" y="365760"/>
          <a:ext cx="1710267" cy="635000"/>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2400" b="1">
              <a:solidFill>
                <a:srgbClr val="FF0000"/>
              </a:solidFill>
              <a:latin typeface="Meiryo UI" panose="020B0604030504040204" pitchFamily="50" charset="-128"/>
              <a:ea typeface="Meiryo UI" panose="020B0604030504040204" pitchFamily="50" charset="-128"/>
              <a:cs typeface="Microsoft Himalaya" panose="01010100010101010101" pitchFamily="2" charset="0"/>
            </a:rPr>
            <a:t>記入例</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254000</xdr:colOff>
      <xdr:row>1</xdr:row>
      <xdr:rowOff>47261</xdr:rowOff>
    </xdr:from>
    <xdr:to>
      <xdr:col>7</xdr:col>
      <xdr:colOff>95250</xdr:colOff>
      <xdr:row>7</xdr:row>
      <xdr:rowOff>0</xdr:rowOff>
    </xdr:to>
    <xdr:sp macro="" textlink="">
      <xdr:nvSpPr>
        <xdr:cNvPr id="2" name="吹き出し: 下矢印 1">
          <a:extLst>
            <a:ext uri="{FF2B5EF4-FFF2-40B4-BE49-F238E27FC236}">
              <a16:creationId xmlns:a16="http://schemas.microsoft.com/office/drawing/2014/main" id="{B0F4C636-5DA1-4199-B5AD-275C44399141}"/>
            </a:ext>
          </a:extLst>
        </xdr:cNvPr>
        <xdr:cNvSpPr/>
      </xdr:nvSpPr>
      <xdr:spPr>
        <a:xfrm>
          <a:off x="254000" y="298721"/>
          <a:ext cx="2241550" cy="1110979"/>
        </a:xfrm>
        <a:prstGeom prst="downArrowCallout">
          <a:avLst>
            <a:gd name="adj1" fmla="val 17286"/>
            <a:gd name="adj2" fmla="val 25000"/>
            <a:gd name="adj3" fmla="val 13659"/>
            <a:gd name="adj4" fmla="val 79808"/>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100" b="0">
              <a:solidFill>
                <a:sysClr val="windowText" lastClr="000000"/>
              </a:solidFill>
              <a:latin typeface="Meiryo UI" panose="020B0604030504040204" pitchFamily="50" charset="-128"/>
              <a:ea typeface="Meiryo UI" panose="020B0604030504040204" pitchFamily="50" charset="-128"/>
            </a:rPr>
            <a:t>区分番号は、右側の区分表</a:t>
          </a:r>
          <a:r>
            <a:rPr kumimoji="1" lang="en-US" altLang="ja-JP" sz="1100" b="0">
              <a:solidFill>
                <a:srgbClr val="FF0000"/>
              </a:solidFill>
              <a:latin typeface="Meiryo UI" panose="020B0604030504040204" pitchFamily="50" charset="-128"/>
              <a:ea typeface="Meiryo UI" panose="020B0604030504040204" pitchFamily="50" charset="-128"/>
            </a:rPr>
            <a:t>【</a:t>
          </a:r>
          <a:r>
            <a:rPr kumimoji="1" lang="ja-JP" altLang="en-US" sz="1100" b="0">
              <a:solidFill>
                <a:srgbClr val="FF0000"/>
              </a:solidFill>
              <a:latin typeface="Meiryo UI" panose="020B0604030504040204" pitchFamily="50" charset="-128"/>
              <a:ea typeface="Meiryo UI" panose="020B0604030504040204" pitchFamily="50" charset="-128"/>
            </a:rPr>
            <a:t>区分番号</a:t>
          </a:r>
          <a:r>
            <a:rPr kumimoji="1" lang="en-US" altLang="ja-JP" sz="1100" b="0">
              <a:solidFill>
                <a:srgbClr val="FF0000"/>
              </a:solidFill>
              <a:latin typeface="Meiryo UI" panose="020B0604030504040204" pitchFamily="50" charset="-128"/>
              <a:ea typeface="Meiryo UI" panose="020B0604030504040204" pitchFamily="50" charset="-128"/>
            </a:rPr>
            <a:t>】</a:t>
          </a:r>
          <a:r>
            <a:rPr kumimoji="1" lang="ja-JP" altLang="en-US" sz="1100" b="0">
              <a:solidFill>
                <a:sysClr val="windowText" lastClr="000000"/>
              </a:solidFill>
              <a:latin typeface="Meiryo UI" panose="020B0604030504040204" pitchFamily="50" charset="-128"/>
              <a:ea typeface="Meiryo UI" panose="020B0604030504040204" pitchFamily="50" charset="-128"/>
            </a:rPr>
            <a:t>より、作成する事業の番号入力してください。「区分」が自動表示されます。</a:t>
          </a:r>
        </a:p>
      </xdr:txBody>
    </xdr:sp>
    <xdr:clientData/>
  </xdr:twoCellAnchor>
  <xdr:oneCellAnchor>
    <xdr:from>
      <xdr:col>44</xdr:col>
      <xdr:colOff>376668</xdr:colOff>
      <xdr:row>4</xdr:row>
      <xdr:rowOff>147586</xdr:rowOff>
    </xdr:from>
    <xdr:ext cx="2781300" cy="867228"/>
    <xdr:sp macro="" textlink="">
      <xdr:nvSpPr>
        <xdr:cNvPr id="3" name="角丸四角形吹き出し 5">
          <a:extLst>
            <a:ext uri="{FF2B5EF4-FFF2-40B4-BE49-F238E27FC236}">
              <a16:creationId xmlns:a16="http://schemas.microsoft.com/office/drawing/2014/main" id="{9926187E-D1B9-4CDC-BC72-A7891D0A3415}"/>
            </a:ext>
          </a:extLst>
        </xdr:cNvPr>
        <xdr:cNvSpPr/>
      </xdr:nvSpPr>
      <xdr:spPr>
        <a:xfrm>
          <a:off x="16104348" y="1023886"/>
          <a:ext cx="2781300" cy="867228"/>
        </a:xfrm>
        <a:prstGeom prst="wedgeRoundRectCallout">
          <a:avLst>
            <a:gd name="adj1" fmla="val -61683"/>
            <a:gd name="adj2" fmla="val -10137"/>
            <a:gd name="adj3" fmla="val 16667"/>
          </a:avLst>
        </a:prstGeom>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t">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u="sng">
              <a:solidFill>
                <a:sysClr val="windowText" lastClr="000000"/>
              </a:solidFill>
              <a:latin typeface="Meiryo UI" panose="020B0604030504040204" pitchFamily="50" charset="-128"/>
              <a:ea typeface="Meiryo UI" panose="020B0604030504040204" pitchFamily="50" charset="-128"/>
            </a:rPr>
            <a:t>【</a:t>
          </a:r>
          <a:r>
            <a:rPr kumimoji="1" lang="ja-JP" altLang="en-US" sz="1100" u="sng">
              <a:solidFill>
                <a:sysClr val="windowText" lastClr="000000"/>
              </a:solidFill>
              <a:latin typeface="Meiryo UI" panose="020B0604030504040204" pitchFamily="50" charset="-128"/>
              <a:ea typeface="Meiryo UI" panose="020B0604030504040204" pitchFamily="50" charset="-128"/>
            </a:rPr>
            <a:t>区分表・区分番号</a:t>
          </a:r>
          <a:r>
            <a:rPr kumimoji="1" lang="en-US" altLang="ja-JP" sz="1100" u="sng">
              <a:solidFill>
                <a:sysClr val="windowText" lastClr="000000"/>
              </a:solidFill>
              <a:latin typeface="Meiryo UI" panose="020B0604030504040204" pitchFamily="50" charset="-128"/>
              <a:ea typeface="Meiryo UI" panose="020B0604030504040204" pitchFamily="50" charset="-128"/>
            </a:rPr>
            <a:t>】</a:t>
          </a:r>
          <a:endParaRPr kumimoji="1" lang="en-US" altLang="ja-JP" sz="90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900">
              <a:solidFill>
                <a:sysClr val="windowText" lastClr="000000"/>
              </a:solidFill>
              <a:latin typeface="Meiryo UI" panose="020B0604030504040204" pitchFamily="50" charset="-128"/>
              <a:ea typeface="Meiryo UI" panose="020B0604030504040204" pitchFamily="50" charset="-128"/>
            </a:rPr>
            <a:t>上記の</a:t>
          </a:r>
          <a:r>
            <a:rPr kumimoji="1" lang="en-US" altLang="ja-JP" sz="900">
              <a:solidFill>
                <a:sysClr val="windowText" lastClr="000000"/>
              </a:solidFill>
              <a:latin typeface="Meiryo UI" panose="020B0604030504040204" pitchFamily="50" charset="-128"/>
              <a:ea typeface="Meiryo UI" panose="020B0604030504040204" pitchFamily="50" charset="-128"/>
            </a:rPr>
            <a:t>【</a:t>
          </a:r>
          <a:r>
            <a:rPr kumimoji="1" lang="ja-JP" altLang="en-US" sz="900">
              <a:solidFill>
                <a:sysClr val="windowText" lastClr="000000"/>
              </a:solidFill>
              <a:latin typeface="Meiryo UI" panose="020B0604030504040204" pitchFamily="50" charset="-128"/>
              <a:ea typeface="Meiryo UI" panose="020B0604030504040204" pitchFamily="50" charset="-128"/>
            </a:rPr>
            <a:t>区分番号</a:t>
          </a:r>
          <a:r>
            <a:rPr kumimoji="1" lang="en-US" altLang="ja-JP" sz="900">
              <a:solidFill>
                <a:sysClr val="windowText" lastClr="000000"/>
              </a:solidFill>
              <a:latin typeface="Meiryo UI" panose="020B0604030504040204" pitchFamily="50" charset="-128"/>
              <a:ea typeface="Meiryo UI" panose="020B0604030504040204" pitchFamily="50" charset="-128"/>
            </a:rPr>
            <a:t>】1</a:t>
          </a:r>
          <a:r>
            <a:rPr kumimoji="1" lang="ja-JP" altLang="en-US" sz="900">
              <a:solidFill>
                <a:sysClr val="windowText" lastClr="000000"/>
              </a:solidFill>
              <a:latin typeface="Meiryo UI" panose="020B0604030504040204" pitchFamily="50" charset="-128"/>
              <a:ea typeface="Meiryo UI" panose="020B0604030504040204" pitchFamily="50" charset="-128"/>
            </a:rPr>
            <a:t>～</a:t>
          </a:r>
          <a:r>
            <a:rPr kumimoji="1" lang="en-US" altLang="ja-JP" sz="900">
              <a:solidFill>
                <a:sysClr val="windowText" lastClr="000000"/>
              </a:solidFill>
              <a:latin typeface="Meiryo UI" panose="020B0604030504040204" pitchFamily="50" charset="-128"/>
              <a:ea typeface="Meiryo UI" panose="020B0604030504040204" pitchFamily="50" charset="-128"/>
            </a:rPr>
            <a:t>23</a:t>
          </a:r>
          <a:r>
            <a:rPr kumimoji="1" lang="ja-JP" altLang="en-US" sz="900">
              <a:solidFill>
                <a:sysClr val="windowText" lastClr="000000"/>
              </a:solidFill>
              <a:latin typeface="Meiryo UI" panose="020B0604030504040204" pitchFamily="50" charset="-128"/>
              <a:ea typeface="Meiryo UI" panose="020B0604030504040204" pitchFamily="50" charset="-128"/>
            </a:rPr>
            <a:t>を収支予算書の</a:t>
          </a:r>
          <a:r>
            <a:rPr kumimoji="1" lang="en-US" altLang="ja-JP" sz="900">
              <a:solidFill>
                <a:sysClr val="windowText" lastClr="000000"/>
              </a:solidFill>
              <a:latin typeface="Meiryo UI" panose="020B0604030504040204" pitchFamily="50" charset="-128"/>
              <a:ea typeface="Meiryo UI" panose="020B0604030504040204" pitchFamily="50" charset="-128"/>
            </a:rPr>
            <a:t>『</a:t>
          </a:r>
          <a:r>
            <a:rPr kumimoji="1" lang="ja-JP" altLang="en-US" sz="900">
              <a:solidFill>
                <a:sysClr val="windowText" lastClr="000000"/>
              </a:solidFill>
              <a:latin typeface="Meiryo UI" panose="020B0604030504040204" pitchFamily="50" charset="-128"/>
              <a:ea typeface="Meiryo UI" panose="020B0604030504040204" pitchFamily="50" charset="-128"/>
            </a:rPr>
            <a:t>区分番号</a:t>
          </a:r>
          <a:r>
            <a:rPr kumimoji="1" lang="en-US" altLang="ja-JP" sz="900">
              <a:solidFill>
                <a:sysClr val="windowText" lastClr="000000"/>
              </a:solidFill>
              <a:latin typeface="Meiryo UI" panose="020B0604030504040204" pitchFamily="50" charset="-128"/>
              <a:ea typeface="Meiryo UI" panose="020B0604030504040204" pitchFamily="50" charset="-128"/>
            </a:rPr>
            <a:t>』</a:t>
          </a:r>
          <a:r>
            <a:rPr kumimoji="1" lang="ja-JP" altLang="en-US" sz="900">
              <a:solidFill>
                <a:sysClr val="windowText" lastClr="000000"/>
              </a:solidFill>
              <a:latin typeface="Meiryo UI" panose="020B0604030504040204" pitchFamily="50" charset="-128"/>
              <a:ea typeface="Meiryo UI" panose="020B0604030504040204" pitchFamily="50" charset="-128"/>
            </a:rPr>
            <a:t>欄へ入力して、申請する事業を作成してください</a:t>
          </a:r>
          <a:endParaRPr kumimoji="1" lang="en-US" altLang="ja-JP" sz="900">
            <a:solidFill>
              <a:sysClr val="windowText" lastClr="000000"/>
            </a:solidFill>
            <a:latin typeface="Meiryo UI" panose="020B0604030504040204" pitchFamily="50" charset="-128"/>
            <a:ea typeface="Meiryo UI" panose="020B0604030504040204" pitchFamily="50" charset="-128"/>
          </a:endParaRPr>
        </a:p>
      </xdr:txBody>
    </xdr:sp>
    <xdr:clientData/>
  </xdr:oneCellAnchor>
  <xdr:twoCellAnchor>
    <xdr:from>
      <xdr:col>18</xdr:col>
      <xdr:colOff>1</xdr:colOff>
      <xdr:row>0</xdr:row>
      <xdr:rowOff>18143</xdr:rowOff>
    </xdr:from>
    <xdr:to>
      <xdr:col>29</xdr:col>
      <xdr:colOff>228601</xdr:colOff>
      <xdr:row>3</xdr:row>
      <xdr:rowOff>27214</xdr:rowOff>
    </xdr:to>
    <xdr:sp macro="" textlink="">
      <xdr:nvSpPr>
        <xdr:cNvPr id="4" name="正方形/長方形 3">
          <a:extLst>
            <a:ext uri="{FF2B5EF4-FFF2-40B4-BE49-F238E27FC236}">
              <a16:creationId xmlns:a16="http://schemas.microsoft.com/office/drawing/2014/main" id="{0EA0F8B4-9A7B-49D6-96B3-135031A9345E}"/>
            </a:ext>
          </a:extLst>
        </xdr:cNvPr>
        <xdr:cNvSpPr/>
      </xdr:nvSpPr>
      <xdr:spPr>
        <a:xfrm>
          <a:off x="5334001" y="18143"/>
          <a:ext cx="3162300" cy="710111"/>
        </a:xfrm>
        <a:prstGeom prst="rect">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0000"/>
            </a:solidFill>
          </a:endParaRPr>
        </a:p>
      </xdr:txBody>
    </xdr:sp>
    <xdr:clientData/>
  </xdr:twoCellAnchor>
  <xdr:twoCellAnchor>
    <xdr:from>
      <xdr:col>18</xdr:col>
      <xdr:colOff>101154</xdr:colOff>
      <xdr:row>2</xdr:row>
      <xdr:rowOff>11491</xdr:rowOff>
    </xdr:from>
    <xdr:to>
      <xdr:col>19</xdr:col>
      <xdr:colOff>92238</xdr:colOff>
      <xdr:row>2</xdr:row>
      <xdr:rowOff>180824</xdr:rowOff>
    </xdr:to>
    <xdr:sp macro="" textlink="">
      <xdr:nvSpPr>
        <xdr:cNvPr id="5" name="正方形/長方形 4">
          <a:extLst>
            <a:ext uri="{FF2B5EF4-FFF2-40B4-BE49-F238E27FC236}">
              <a16:creationId xmlns:a16="http://schemas.microsoft.com/office/drawing/2014/main" id="{2CFA8DFF-2BF9-47F1-95FB-3F67539D0C81}"/>
            </a:ext>
          </a:extLst>
        </xdr:cNvPr>
        <xdr:cNvSpPr/>
      </xdr:nvSpPr>
      <xdr:spPr>
        <a:xfrm>
          <a:off x="5435154" y="468691"/>
          <a:ext cx="257784" cy="169333"/>
        </a:xfrm>
        <a:prstGeom prst="rect">
          <a:avLst/>
        </a:prstGeom>
        <a:solidFill>
          <a:srgbClr val="FFFFCC"/>
        </a:solidFill>
        <a:ln w="317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101154</xdr:colOff>
      <xdr:row>1</xdr:row>
      <xdr:rowOff>0</xdr:rowOff>
    </xdr:from>
    <xdr:to>
      <xdr:col>19</xdr:col>
      <xdr:colOff>92238</xdr:colOff>
      <xdr:row>1</xdr:row>
      <xdr:rowOff>169333</xdr:rowOff>
    </xdr:to>
    <xdr:sp macro="" textlink="">
      <xdr:nvSpPr>
        <xdr:cNvPr id="6" name="正方形/長方形 5">
          <a:extLst>
            <a:ext uri="{FF2B5EF4-FFF2-40B4-BE49-F238E27FC236}">
              <a16:creationId xmlns:a16="http://schemas.microsoft.com/office/drawing/2014/main" id="{D66F117D-A006-4A44-871B-7960C18CACDF}"/>
            </a:ext>
          </a:extLst>
        </xdr:cNvPr>
        <xdr:cNvSpPr/>
      </xdr:nvSpPr>
      <xdr:spPr>
        <a:xfrm>
          <a:off x="5435154" y="251460"/>
          <a:ext cx="257784" cy="169333"/>
        </a:xfrm>
        <a:prstGeom prst="rect">
          <a:avLst/>
        </a:prstGeom>
        <a:solidFill>
          <a:schemeClr val="accent5">
            <a:lumMod val="20000"/>
            <a:lumOff val="80000"/>
          </a:schemeClr>
        </a:solidFill>
        <a:ln w="317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14514</xdr:colOff>
      <xdr:row>28</xdr:row>
      <xdr:rowOff>99785</xdr:rowOff>
    </xdr:from>
    <xdr:to>
      <xdr:col>31</xdr:col>
      <xdr:colOff>10886</xdr:colOff>
      <xdr:row>30</xdr:row>
      <xdr:rowOff>97971</xdr:rowOff>
    </xdr:to>
    <xdr:cxnSp macro="">
      <xdr:nvCxnSpPr>
        <xdr:cNvPr id="7" name="直線矢印コネクタ 6">
          <a:extLst>
            <a:ext uri="{FF2B5EF4-FFF2-40B4-BE49-F238E27FC236}">
              <a16:creationId xmlns:a16="http://schemas.microsoft.com/office/drawing/2014/main" id="{FF42FA45-1951-4FA8-9766-C48122840517}"/>
            </a:ext>
          </a:extLst>
        </xdr:cNvPr>
        <xdr:cNvCxnSpPr/>
      </xdr:nvCxnSpPr>
      <xdr:spPr>
        <a:xfrm flipH="1" flipV="1">
          <a:off x="8548914" y="6195785"/>
          <a:ext cx="255452" cy="440146"/>
        </a:xfrm>
        <a:prstGeom prst="straightConnector1">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47</xdr:col>
      <xdr:colOff>30480</xdr:colOff>
      <xdr:row>40</xdr:row>
      <xdr:rowOff>106680</xdr:rowOff>
    </xdr:from>
    <xdr:to>
      <xdr:col>47</xdr:col>
      <xdr:colOff>185928</xdr:colOff>
      <xdr:row>44</xdr:row>
      <xdr:rowOff>137160</xdr:rowOff>
    </xdr:to>
    <xdr:sp macro="" textlink="">
      <xdr:nvSpPr>
        <xdr:cNvPr id="8" name="右中かっこ 7">
          <a:extLst>
            <a:ext uri="{FF2B5EF4-FFF2-40B4-BE49-F238E27FC236}">
              <a16:creationId xmlns:a16="http://schemas.microsoft.com/office/drawing/2014/main" id="{55D00875-93C9-4673-B5C3-F59751DFF282}"/>
            </a:ext>
          </a:extLst>
        </xdr:cNvPr>
        <xdr:cNvSpPr/>
      </xdr:nvSpPr>
      <xdr:spPr>
        <a:xfrm>
          <a:off x="17356455" y="8774430"/>
          <a:ext cx="155448" cy="906780"/>
        </a:xfrm>
        <a:prstGeom prst="rightBrace">
          <a:avLst/>
        </a:prstGeom>
        <a:solidFill>
          <a:sysClr val="window" lastClr="FFFFFF"/>
        </a:solidFill>
        <a:ln w="19050">
          <a:solidFill>
            <a:srgbClr val="FF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449993</xdr:colOff>
      <xdr:row>72</xdr:row>
      <xdr:rowOff>22834</xdr:rowOff>
    </xdr:from>
    <xdr:to>
      <xdr:col>37</xdr:col>
      <xdr:colOff>199120</xdr:colOff>
      <xdr:row>72</xdr:row>
      <xdr:rowOff>176979</xdr:rowOff>
    </xdr:to>
    <xdr:sp macro="" textlink="">
      <xdr:nvSpPr>
        <xdr:cNvPr id="10" name="右中かっこ 9">
          <a:extLst>
            <a:ext uri="{FF2B5EF4-FFF2-40B4-BE49-F238E27FC236}">
              <a16:creationId xmlns:a16="http://schemas.microsoft.com/office/drawing/2014/main" id="{48D464F3-1DBF-41C1-83CD-CE912B6CDB5D}"/>
            </a:ext>
          </a:extLst>
        </xdr:cNvPr>
        <xdr:cNvSpPr/>
      </xdr:nvSpPr>
      <xdr:spPr>
        <a:xfrm rot="5400000">
          <a:off x="11707964" y="15442483"/>
          <a:ext cx="154145" cy="815927"/>
        </a:xfrm>
        <a:prstGeom prst="rightBrace">
          <a:avLst/>
        </a:prstGeom>
        <a:solidFill>
          <a:sysClr val="window" lastClr="FFFFFF"/>
        </a:solidFill>
        <a:ln w="19050">
          <a:solidFill>
            <a:srgbClr val="FF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54</xdr:col>
      <xdr:colOff>30480</xdr:colOff>
      <xdr:row>50</xdr:row>
      <xdr:rowOff>106680</xdr:rowOff>
    </xdr:from>
    <xdr:to>
      <xdr:col>54</xdr:col>
      <xdr:colOff>185928</xdr:colOff>
      <xdr:row>54</xdr:row>
      <xdr:rowOff>137160</xdr:rowOff>
    </xdr:to>
    <xdr:sp macro="" textlink="">
      <xdr:nvSpPr>
        <xdr:cNvPr id="11" name="右中かっこ 10">
          <a:extLst>
            <a:ext uri="{FF2B5EF4-FFF2-40B4-BE49-F238E27FC236}">
              <a16:creationId xmlns:a16="http://schemas.microsoft.com/office/drawing/2014/main" id="{4796357D-1D38-4B0D-8257-1E8A958BEBB6}"/>
            </a:ext>
          </a:extLst>
        </xdr:cNvPr>
        <xdr:cNvSpPr/>
      </xdr:nvSpPr>
      <xdr:spPr>
        <a:xfrm>
          <a:off x="21092160" y="11003280"/>
          <a:ext cx="155448" cy="914400"/>
        </a:xfrm>
        <a:prstGeom prst="rightBrace">
          <a:avLst/>
        </a:prstGeom>
        <a:solidFill>
          <a:sysClr val="window" lastClr="FFFFFF"/>
        </a:solidFill>
        <a:ln w="19050">
          <a:solidFill>
            <a:srgbClr val="FF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54</xdr:col>
      <xdr:colOff>30480</xdr:colOff>
      <xdr:row>58</xdr:row>
      <xdr:rowOff>106680</xdr:rowOff>
    </xdr:from>
    <xdr:to>
      <xdr:col>54</xdr:col>
      <xdr:colOff>185928</xdr:colOff>
      <xdr:row>62</xdr:row>
      <xdr:rowOff>137160</xdr:rowOff>
    </xdr:to>
    <xdr:sp macro="" textlink="">
      <xdr:nvSpPr>
        <xdr:cNvPr id="12" name="右中かっこ 11">
          <a:extLst>
            <a:ext uri="{FF2B5EF4-FFF2-40B4-BE49-F238E27FC236}">
              <a16:creationId xmlns:a16="http://schemas.microsoft.com/office/drawing/2014/main" id="{257954BE-4992-430B-A296-EE2EAC3C622E}"/>
            </a:ext>
          </a:extLst>
        </xdr:cNvPr>
        <xdr:cNvSpPr/>
      </xdr:nvSpPr>
      <xdr:spPr>
        <a:xfrm>
          <a:off x="21092160" y="12763500"/>
          <a:ext cx="155448" cy="914400"/>
        </a:xfrm>
        <a:prstGeom prst="rightBrace">
          <a:avLst/>
        </a:prstGeom>
        <a:solidFill>
          <a:sysClr val="window" lastClr="FFFFFF"/>
        </a:solidFill>
        <a:ln w="19050">
          <a:solidFill>
            <a:srgbClr val="FF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0</xdr:colOff>
      <xdr:row>4</xdr:row>
      <xdr:rowOff>0</xdr:rowOff>
    </xdr:from>
    <xdr:to>
      <xdr:col>15</xdr:col>
      <xdr:colOff>110067</xdr:colOff>
      <xdr:row>7</xdr:row>
      <xdr:rowOff>101600</xdr:rowOff>
    </xdr:to>
    <xdr:sp macro="" textlink="">
      <xdr:nvSpPr>
        <xdr:cNvPr id="9" name="テキスト ボックス 8">
          <a:extLst>
            <a:ext uri="{FF2B5EF4-FFF2-40B4-BE49-F238E27FC236}">
              <a16:creationId xmlns:a16="http://schemas.microsoft.com/office/drawing/2014/main" id="{AC53E514-BCD6-44CA-AB2A-47F90171E34D}"/>
            </a:ext>
          </a:extLst>
        </xdr:cNvPr>
        <xdr:cNvSpPr txBox="1"/>
      </xdr:nvSpPr>
      <xdr:spPr>
        <a:xfrm>
          <a:off x="2933700" y="876300"/>
          <a:ext cx="1710267" cy="635000"/>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2400" b="1">
              <a:solidFill>
                <a:srgbClr val="FF0000"/>
              </a:solidFill>
              <a:latin typeface="Meiryo UI" panose="020B0604030504040204" pitchFamily="50" charset="-128"/>
              <a:ea typeface="Meiryo UI" panose="020B0604030504040204" pitchFamily="50" charset="-128"/>
              <a:cs typeface="Microsoft Himalaya" panose="01010100010101010101" pitchFamily="2" charset="0"/>
            </a:rPr>
            <a:t>記入例</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192.168.1.100\&#9315;&#36001;&#21209;\2025(R07)&#24180;&#24230;&#20104;&#31639;&#12539;&#22577;&#21578;\2025_&#12501;&#12449;&#12531;&#12489;AB&#20132;&#20184;&#37329;%20&#23550;&#35937;&#32076;&#36027;&#22522;&#28310;\2025&#19968;&#33324;&#20250;&#35336;&#20104;&#31639;(A&#12539;B&#65420;&#65383;&#65437;&#65412;&#65438;)&#31185;&#30446;&#21450;&#12403;&#23550;&#35937;&#32076;&#36027;&#12395;&#12388;&#12356;&#12390;(1201).xlsx" TargetMode="External"/><Relationship Id="rId1" Type="http://schemas.openxmlformats.org/officeDocument/2006/relationships/externalLinkPath" Target="file:///\\192.168.1.100\&#9315;&#36001;&#21209;\2025(R07)&#24180;&#24230;&#20104;&#31639;&#12539;&#22577;&#21578;\2025_&#12501;&#12449;&#12531;&#12489;AB&#20132;&#20184;&#37329;%20&#23550;&#35937;&#32076;&#36027;&#22522;&#28310;\2025&#19968;&#33324;&#20250;&#35336;&#20104;&#31639;(A&#12539;B&#65420;&#65383;&#65437;&#65412;&#65438;)&#31185;&#30446;&#21450;&#12403;&#23550;&#35937;&#32076;&#36027;&#12395;&#12388;&#12356;&#12390;(120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36001;&#21209;&#37096;\2121&#36001;&#21209;&#25285;&#24403;&#32773;&#21193;&#24375;&#20250;&#36039;&#26009;\2021&#19968;&#33324;&#20250;&#35336;&#20104;&#31639;(A&#12539;B&#65420;&#65383;&#65437;&#65412;&#65438;)&#31185;&#30446;&#21450;&#12403;&#23550;&#35937;&#32076;&#36027;&#12395;&#12388;&#12356;&#12390;(0515).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G:\&#20849;&#26377;&#12489;&#12521;&#12452;&#12502;\A004_D-FUND\&#9733;D-fund&#36039;&#26009;\2018&#24180;&#24230;\&#9733;2019&#24180;&#24230;&#29992;_&#30003;&#35531;&#65295;&#22577;&#21578;&#27096;&#24335;_&#23436;&#25104;&#20998;\2019&#24180;&#24230;&#29256;_&#12304;&#30003;&#35531;&#65295;&#22577;&#21578;&#26360;&#39006;&#12305;&#27096;&#24335;_20180801\2019&#24180;&#24230;&#29256;&#12304;&#27096;&#24335;3-2&#9313;&#65374;3-4_A&#12305;&#27963;&#21205;&#21029;%20&#21454;&#25903;&#22577;&#21578;&#26360;&#12539;&#25903;&#20986;&#26126;&#32048;&#26360;&#12539;&#27963;&#21205;&#22577;&#21578;&#2636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9733;&#12496;&#12473;&#12465;&#38306;&#20418;\12_O-40&#12539;O-50\&#8470;2_O-40&#12539;O-50&#12502;&#12525;&#12483;&#12463;&#22823;&#20250;(&#24111;&#24195;)\JSB&#20104;&#31639;&#27770;&#31639;&#26360;\2019_JSBO40,O50,&#65402;&#65438;&#65392;&#65433;&#65411;&#65438;&#65437;&#22823;&#20250;&#21454;&#25903;&#27770;&#31639;&#26360;(0620).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C:\Users\hbaof\Downloads\2024&#19968;&#33324;&#20250;&#35336;&#20104;&#31639;(A&#12539;B&#65420;&#65383;&#65437;&#65412;&#65438;)&#31185;&#30446;&#21450;&#12403;&#23550;&#35937;&#32076;&#36027;&#12395;&#12388;&#12356;&#12390;(0106).xlsx" TargetMode="External"/><Relationship Id="rId1" Type="http://schemas.openxmlformats.org/officeDocument/2006/relationships/externalLinkPath" Target="file:///\\192.168.1.100\&#9313;&#36001;&#21209;\Users\hbaof\Desktop\0116&#20250;&#35336;&#25285;&#24403;&#32773;&#35500;&#26126;&#20250;&#36039;&#26009;\&#22320;&#21306;&#21332;&#20250;&#29992;\2024&#19968;&#33324;&#20250;&#35336;&#20104;&#31639;(A&#12539;B&#65420;&#65383;&#65437;&#65412;&#65438;)&#31185;&#30446;&#21450;&#12403;&#23550;&#35937;&#32076;&#36027;&#12395;&#12388;&#12356;&#12390;(0106).xlsx"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file:///\\192.168.1.100\&#9315;&#36001;&#21209;\2026(R08)&#24180;&#24230;&#20104;&#31639;&#12539;&#22577;&#21578;\2026_&#20104;&#31639;&#26360;&#27096;&#24335;\&#22320;&#21306;&#21332;&#20250;\&#10103;2026(&#27096;&#24335;&#21407;&#26412;)_(&#22320;&#21306;)&#12304;&#20104;&#31639;&#26360;&#12539;&#22577;&#21578;&#26360;&#12305;&#35352;&#20837;&#20363;_&#20107;&#26989;1127.xlsx" TargetMode="External"/><Relationship Id="rId1" Type="http://schemas.openxmlformats.org/officeDocument/2006/relationships/externalLinkPath" Target="file:///\\192.168.1.100\&#9315;&#36001;&#21209;\2026(R08)&#24180;&#24230;&#20104;&#31639;&#12539;&#22577;&#21578;\2026_&#20104;&#31639;&#26360;&#27096;&#24335;\&#22320;&#21306;&#21332;&#20250;\&#10103;2026(&#27096;&#24335;&#21407;&#26412;)_(&#22320;&#21306;)&#12304;&#20104;&#31639;&#26360;&#12539;&#22577;&#21578;&#26360;&#12305;&#35352;&#20837;&#20363;_&#20107;&#26989;112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❶ﾌｧﾝﾄﾞA収支報告書"/>
      <sheetName val="❷支出明細書"/>
      <sheetName val="❸活動報告書"/>
      <sheetName val="❹2020版 証拠書類（注意点）Pass0000"/>
      <sheetName val="❺科目及び対象経費内容(原本)"/>
      <sheetName val="❺科目及び対象経費内容(見直し版) "/>
      <sheetName val="❻2021版 A(事業)対象経費基準一覧（JBA+HBA)"/>
      <sheetName val="❼2021版 B(一般)対象経費基準一覧（JBA+HBA)"/>
      <sheetName val="❽2021版 A(事業)対象経費基準"/>
      <sheetName val="❾2021版 B(一般)対象経費基準"/>
      <sheetName val="⑫2022【A事業】対象経費基準"/>
      <sheetName val="⑪2022【B一般】対象経費基準"/>
      <sheetName val="⑫2023【A事業】対象経費基準"/>
      <sheetName val="⑪2023【B一般】対象経費基準"/>
      <sheetName val="⑫2024【別紙1_A事業】対象経費基準"/>
      <sheetName val="⑪2024【別紙2_B一般】対象経費基準"/>
      <sheetName val="(別紙1) 2025年度対象経費基準【基盤強化推進費・事業】"/>
      <sheetName val="(別紙2) 2025年度対象経費基準【一般管理費】"/>
      <sheetName val="(別紙1)2025対象経費基準【基盤強化推進費】0701~"/>
      <sheetName val="(別紙2)2025対象経費基準【一般管理費】0701～"/>
    </sheetNames>
    <sheetDataSet>
      <sheetData sheetId="0">
        <row r="2">
          <cell r="V2" t="str">
            <v>育成環境整備事業</v>
          </cell>
          <cell r="W2" t="str">
            <v>普及促進事業</v>
          </cell>
          <cell r="X2" t="str">
            <v>人材養成事業</v>
          </cell>
          <cell r="Y2" t="str">
            <v>競技環境整備事業</v>
          </cell>
          <cell r="Z2" t="str">
            <v>_3×3事業</v>
          </cell>
          <cell r="AA2" t="str">
            <v>社会貢献事業</v>
          </cell>
        </row>
      </sheetData>
      <sheetData sheetId="1">
        <row r="4">
          <cell r="N4" t="str">
            <v>会議費(対象)</v>
          </cell>
          <cell r="O4" t="str">
            <v>会議費(対象)</v>
          </cell>
          <cell r="P4" t="str">
            <v>会議費(対象外)</v>
          </cell>
        </row>
        <row r="5">
          <cell r="N5" t="str">
            <v>会議費(対象外)</v>
          </cell>
          <cell r="O5" t="str">
            <v>旅費交通費(対象)</v>
          </cell>
          <cell r="P5" t="str">
            <v>旅費交通費(対象外)</v>
          </cell>
        </row>
        <row r="6">
          <cell r="N6" t="str">
            <v>旅費交通費(対象)</v>
          </cell>
          <cell r="O6" t="str">
            <v>通信運搬費(対象)</v>
          </cell>
          <cell r="P6" t="str">
            <v>通信運搬費(対象外)</v>
          </cell>
        </row>
        <row r="7">
          <cell r="N7" t="str">
            <v>旅費交通費(対象外)</v>
          </cell>
          <cell r="O7" t="str">
            <v>消耗品費(対象)</v>
          </cell>
          <cell r="P7" t="str">
            <v>消耗品費(対象外)</v>
          </cell>
        </row>
        <row r="8">
          <cell r="N8" t="str">
            <v>通信運搬費(対象)</v>
          </cell>
          <cell r="O8" t="str">
            <v>賃借料(対象)</v>
          </cell>
          <cell r="P8" t="str">
            <v>器具備品費</v>
          </cell>
        </row>
        <row r="9">
          <cell r="N9" t="str">
            <v>通信運搬費(対象外)</v>
          </cell>
          <cell r="O9" t="str">
            <v>諸謝金(対象)</v>
          </cell>
          <cell r="P9" t="str">
            <v>印刷製本費</v>
          </cell>
        </row>
        <row r="10">
          <cell r="N10" t="str">
            <v>消耗品費(対象)</v>
          </cell>
          <cell r="O10" t="str">
            <v>支払手数料(対象)</v>
          </cell>
          <cell r="P10" t="str">
            <v>賃借料(対象外)</v>
          </cell>
        </row>
        <row r="11">
          <cell r="N11" t="str">
            <v>消耗品費(対象外)</v>
          </cell>
          <cell r="O11" t="str">
            <v>報償費(対象)</v>
          </cell>
          <cell r="P11" t="str">
            <v>広告宣伝費</v>
          </cell>
        </row>
        <row r="12">
          <cell r="N12" t="str">
            <v>器具備品費</v>
          </cell>
          <cell r="O12" t="str">
            <v>食糧費(対象)</v>
          </cell>
          <cell r="P12" t="str">
            <v>諸謝金(対象外)</v>
          </cell>
        </row>
        <row r="13">
          <cell r="N13" t="str">
            <v>印刷製本費</v>
          </cell>
          <cell r="P13" t="str">
            <v>保険料</v>
          </cell>
        </row>
        <row r="14">
          <cell r="N14" t="str">
            <v>賃借料(対象)</v>
          </cell>
          <cell r="P14" t="str">
            <v>支払手数料(対象外)</v>
          </cell>
        </row>
        <row r="15">
          <cell r="N15" t="str">
            <v>賃借料(対象外)</v>
          </cell>
          <cell r="P15" t="str">
            <v>報償費(対象外)</v>
          </cell>
        </row>
        <row r="16">
          <cell r="N16" t="str">
            <v>広告宣伝費</v>
          </cell>
          <cell r="P16" t="str">
            <v>食糧費(対象外)</v>
          </cell>
        </row>
        <row r="17">
          <cell r="N17" t="str">
            <v>諸謝金(対象)</v>
          </cell>
          <cell r="P17" t="str">
            <v>雑費</v>
          </cell>
        </row>
        <row r="18">
          <cell r="N18" t="str">
            <v>諸謝金(対象外)</v>
          </cell>
        </row>
        <row r="19">
          <cell r="N19" t="str">
            <v>保険料</v>
          </cell>
        </row>
        <row r="20">
          <cell r="N20" t="str">
            <v>支払手数料(対象)</v>
          </cell>
        </row>
        <row r="21">
          <cell r="N21" t="str">
            <v>支払手数料(対象外)</v>
          </cell>
        </row>
        <row r="22">
          <cell r="N22" t="str">
            <v>報償費(対象)</v>
          </cell>
        </row>
        <row r="23">
          <cell r="N23" t="str">
            <v>報償費(対象外)</v>
          </cell>
        </row>
        <row r="24">
          <cell r="N24" t="str">
            <v>食糧費(対象)</v>
          </cell>
        </row>
        <row r="25">
          <cell r="N25" t="str">
            <v>食糧費(対象外)</v>
          </cell>
        </row>
        <row r="26">
          <cell r="N26" t="str">
            <v>雑費</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❶ﾌｧﾝﾄﾞA収支報告書"/>
      <sheetName val="❷支出明細書"/>
      <sheetName val="❸活動報告書"/>
      <sheetName val="❹2020版 証拠書類（注意点）Pass0000"/>
      <sheetName val="❺科目及び対象経費内容(原本)"/>
      <sheetName val="❺科目及び対象経費内容(見直し版) "/>
      <sheetName val="❻2021版 A(事業)対象経費基準一覧（JBA+HBA)"/>
      <sheetName val="❼2021版 B(一般)対象経費基準一覧（JBA+HBA)"/>
      <sheetName val="❽2021版 A(事業)対象経費基準"/>
      <sheetName val="❾2021版 B(一般)対象経費基準"/>
    </sheetNames>
    <sheetDataSet>
      <sheetData sheetId="0">
        <row r="2">
          <cell r="V2" t="str">
            <v>育成環境整備事業</v>
          </cell>
          <cell r="W2" t="str">
            <v>普及促進事業</v>
          </cell>
          <cell r="X2" t="str">
            <v>人材養成事業</v>
          </cell>
          <cell r="Y2" t="str">
            <v>競技環境整備事業</v>
          </cell>
          <cell r="Z2" t="str">
            <v>_3×3事業</v>
          </cell>
          <cell r="AA2" t="str">
            <v>社会貢献事業</v>
          </cell>
        </row>
      </sheetData>
      <sheetData sheetId="1">
        <row r="4">
          <cell r="N4" t="str">
            <v>会議費(対象)</v>
          </cell>
          <cell r="O4" t="str">
            <v>会議費(対象)</v>
          </cell>
          <cell r="P4" t="str">
            <v>会議費(対象外)</v>
          </cell>
        </row>
        <row r="5">
          <cell r="N5" t="str">
            <v>会議費(対象外)</v>
          </cell>
          <cell r="O5" t="str">
            <v>旅費交通費(対象)</v>
          </cell>
          <cell r="P5" t="str">
            <v>旅費交通費(対象外)</v>
          </cell>
        </row>
        <row r="6">
          <cell r="N6" t="str">
            <v>旅費交通費(対象)</v>
          </cell>
          <cell r="O6" t="str">
            <v>通信運搬費(対象)</v>
          </cell>
          <cell r="P6" t="str">
            <v>通信運搬費(対象外)</v>
          </cell>
        </row>
        <row r="7">
          <cell r="N7" t="str">
            <v>旅費交通費(対象外)</v>
          </cell>
          <cell r="O7" t="str">
            <v>消耗品費(対象)</v>
          </cell>
          <cell r="P7" t="str">
            <v>消耗品費(対象外)</v>
          </cell>
        </row>
        <row r="8">
          <cell r="N8" t="str">
            <v>通信運搬費(対象)</v>
          </cell>
          <cell r="O8" t="str">
            <v>賃借料(対象)</v>
          </cell>
          <cell r="P8" t="str">
            <v>器具備品費</v>
          </cell>
        </row>
        <row r="9">
          <cell r="N9" t="str">
            <v>通信運搬費(対象外)</v>
          </cell>
          <cell r="O9" t="str">
            <v>諸謝金(対象)</v>
          </cell>
          <cell r="P9" t="str">
            <v>印刷製本費</v>
          </cell>
        </row>
        <row r="10">
          <cell r="N10" t="str">
            <v>消耗品費(対象)</v>
          </cell>
          <cell r="O10" t="str">
            <v>支払手数料(対象)</v>
          </cell>
          <cell r="P10" t="str">
            <v>賃借料(対象外)</v>
          </cell>
        </row>
        <row r="11">
          <cell r="N11" t="str">
            <v>消耗品費(対象外)</v>
          </cell>
          <cell r="O11" t="str">
            <v>報償費(対象)</v>
          </cell>
          <cell r="P11" t="str">
            <v>広告宣伝費</v>
          </cell>
        </row>
        <row r="12">
          <cell r="N12" t="str">
            <v>器具備品費</v>
          </cell>
          <cell r="O12" t="str">
            <v>食糧費(対象)</v>
          </cell>
          <cell r="P12" t="str">
            <v>諸謝金(対象外)</v>
          </cell>
        </row>
        <row r="13">
          <cell r="N13" t="str">
            <v>印刷製本費</v>
          </cell>
          <cell r="P13" t="str">
            <v>保険料</v>
          </cell>
        </row>
        <row r="14">
          <cell r="N14" t="str">
            <v>賃借料(対象)</v>
          </cell>
          <cell r="P14" t="str">
            <v>支払手数料(対象外)</v>
          </cell>
        </row>
        <row r="15">
          <cell r="N15" t="str">
            <v>賃借料(対象外)</v>
          </cell>
          <cell r="P15" t="str">
            <v>報償費(対象外)</v>
          </cell>
        </row>
        <row r="16">
          <cell r="N16" t="str">
            <v>広告宣伝費</v>
          </cell>
          <cell r="P16" t="str">
            <v>食糧費(対象外)</v>
          </cell>
        </row>
        <row r="17">
          <cell r="N17" t="str">
            <v>諸謝金(対象)</v>
          </cell>
          <cell r="P17" t="str">
            <v>雑費</v>
          </cell>
        </row>
        <row r="18">
          <cell r="N18" t="str">
            <v>諸謝金(対象外)</v>
          </cell>
        </row>
        <row r="19">
          <cell r="N19" t="str">
            <v>保険料</v>
          </cell>
        </row>
        <row r="20">
          <cell r="N20" t="str">
            <v>支払手数料(対象)</v>
          </cell>
        </row>
        <row r="21">
          <cell r="N21" t="str">
            <v>支払手数料(対象外)</v>
          </cell>
        </row>
        <row r="22">
          <cell r="N22" t="str">
            <v>報償費(対象)</v>
          </cell>
        </row>
        <row r="23">
          <cell r="N23" t="str">
            <v>報償費(対象外)</v>
          </cell>
        </row>
        <row r="24">
          <cell r="N24" t="str">
            <v>食糧費(対象)</v>
          </cell>
        </row>
        <row r="25">
          <cell r="N25" t="str">
            <v>食糧費(対象外)</v>
          </cell>
        </row>
        <row r="26">
          <cell r="N26" t="str">
            <v>雑費</v>
          </cell>
        </row>
      </sheetData>
      <sheetData sheetId="2" refreshError="1"/>
      <sheetData sheetId="3" refreshError="1"/>
      <sheetData sheetId="4" refreshError="1"/>
      <sheetData sheetId="5" refreshError="1"/>
      <sheetData sheetId="6" refreshError="1"/>
      <sheetData sheetId="7" refreshError="1"/>
      <sheetData sheetId="8"/>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様式3-2②_A（活動別　収支報告書）"/>
      <sheetName val="様式3-3_A（支出明細書）"/>
      <sheetName val="様式3-4_A（活動報告書）"/>
      <sheetName val="ファンドＡ対象経費"/>
      <sheetName val="区分表"/>
    </sheetNames>
    <sheetDataSet>
      <sheetData sheetId="0" refreshError="1"/>
      <sheetData sheetId="1" refreshError="1"/>
      <sheetData sheetId="2" refreshError="1"/>
      <sheetData sheetId="3" refreshError="1"/>
      <sheetData sheetId="4">
        <row r="2">
          <cell r="B2" t="str">
            <v>育成環境整備事業</v>
          </cell>
          <cell r="C2" t="str">
            <v>普及促進事業</v>
          </cell>
          <cell r="D2" t="str">
            <v>人材養成事業</v>
          </cell>
          <cell r="E2" t="str">
            <v>競技環境整備事業</v>
          </cell>
          <cell r="F2" t="str">
            <v>_3×3事業</v>
          </cell>
          <cell r="G2" t="str">
            <v>社会貢献事業</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JSB】O40,O50ﾌﾞﾛｯｸ予選(ｺﾞｰﾙﾃﾞﾝ含む)"/>
      <sheetName val="交通費(ガソリン代換算)"/>
      <sheetName val="決算書"/>
      <sheetName val="区分表"/>
    </sheetNames>
    <sheetDataSet>
      <sheetData sheetId="0"/>
      <sheetData sheetId="1"/>
      <sheetData sheetId="2"/>
      <sheetData sheetId="3">
        <row r="2">
          <cell r="B2" t="str">
            <v>育成環境整備事業</v>
          </cell>
          <cell r="C2" t="str">
            <v>普及促進事業</v>
          </cell>
          <cell r="D2" t="str">
            <v>人材養成事業</v>
          </cell>
          <cell r="E2" t="str">
            <v>競技環境整備事業</v>
          </cell>
          <cell r="F2" t="str">
            <v>_3×3事業</v>
          </cell>
          <cell r="G2" t="str">
            <v>社会貢献事業</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❶ﾌｧﾝﾄﾞA収支報告書"/>
      <sheetName val="❷支出明細書"/>
      <sheetName val="❸活動報告書"/>
      <sheetName val="❹2020版 証拠書類（注意点）Pass0000"/>
      <sheetName val="❺科目及び対象経費内容(原本)"/>
      <sheetName val="❺科目及び対象経費内容(見直し版) "/>
      <sheetName val="❻2021版 A(事業)対象経費基準一覧（JBA+HBA)"/>
      <sheetName val="❼2021版 B(一般)対象経費基準一覧（JBA+HBA)"/>
      <sheetName val="❽2021版 A(事業)対象経費基準"/>
      <sheetName val="❾2021版 B(一般)対象経費基準"/>
      <sheetName val="⑫2022【A事業】対象経費基準"/>
      <sheetName val="⑪2022【B一般】対象経費基準"/>
      <sheetName val="⑫2023【A事業】対象経費基準"/>
      <sheetName val="⑪2023【B一般】対象経費基準"/>
      <sheetName val="⑫2024【A事業】HBA対象経費基準"/>
      <sheetName val="⑪2024【B一般】対象経費基準"/>
      <sheetName val="⑫2024【A事業】対象経費基準"/>
    </sheetNames>
    <sheetDataSet>
      <sheetData sheetId="0">
        <row r="2">
          <cell r="V2" t="str">
            <v>育成環境整備事業</v>
          </cell>
          <cell r="W2" t="str">
            <v>普及促進事業</v>
          </cell>
          <cell r="X2" t="str">
            <v>人材養成事業</v>
          </cell>
          <cell r="Y2" t="str">
            <v>競技環境整備事業</v>
          </cell>
          <cell r="Z2" t="str">
            <v>_3×3事業</v>
          </cell>
          <cell r="AA2" t="str">
            <v>社会貢献事業</v>
          </cell>
        </row>
      </sheetData>
      <sheetData sheetId="1">
        <row r="4">
          <cell r="N4" t="str">
            <v>会議費(対象)</v>
          </cell>
        </row>
      </sheetData>
      <sheetData sheetId="2"/>
      <sheetData sheetId="3"/>
      <sheetData sheetId="4"/>
      <sheetData sheetId="5"/>
      <sheetData sheetId="6"/>
      <sheetData sheetId="7"/>
      <sheetData sheetId="8"/>
      <sheetData sheetId="9"/>
      <sheetData sheetId="10"/>
      <sheetData sheetId="11"/>
      <sheetData sheetId="12"/>
      <sheetData sheetId="13"/>
      <sheetData sheetId="14" refreshError="1"/>
      <sheetData sheetId="15"/>
      <sheetData sheetId="16"/>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例　①収支予算書　競技会事業費"/>
      <sheetName val="例　②収支報告書"/>
      <sheetName val="例　③支出明細書"/>
      <sheetName val="例　④活動報告書"/>
      <sheetName val="支出明細集計_リスト"/>
      <sheetName val="例　①収支予算書　競技会事業費（A4縦2頁印刷用）"/>
      <sheetName val="「会議・日当・旅費交通・食糧・雑費」の区分(科目)の適用"/>
      <sheetName val="(別紙1)2025対象経費基準【基盤強化推進費　事業運営費】"/>
    </sheetNames>
    <sheetDataSet>
      <sheetData sheetId="0"/>
      <sheetData sheetId="1"/>
      <sheetData sheetId="2">
        <row r="5">
          <cell r="W5" t="str">
            <v>組合せ会議日当、交通費16000、組合せ会議室使用料5500、組合せ会議軽食飲料費1587、</v>
          </cell>
        </row>
        <row r="7">
          <cell r="W7" t="str">
            <v>〇〇総合体育館コート設営稼働役員日当、交通費10000、〇〇総合体育館1日目稼働役員日当、交通費16000、〇〇総合体育館1日目審判交通費500、□□総合体育館2日目稼働役員日当、交通費16000、□□総合体育館2日目審判交通費500、</v>
          </cell>
        </row>
        <row r="9">
          <cell r="W9" t="str">
            <v>大会結果郵送代550</v>
          </cell>
        </row>
        <row r="11">
          <cell r="W11" t="str">
            <v>ラインテープ代（2コート分）14000、靴用ビニール袋代220</v>
          </cell>
        </row>
        <row r="14">
          <cell r="W14" t="str">
            <v>プログラム印刷代55000</v>
          </cell>
        </row>
      </sheetData>
      <sheetData sheetId="3"/>
      <sheetData sheetId="4"/>
      <sheetData sheetId="5"/>
      <sheetData sheetId="6"/>
      <sheetData sheetId="7"/>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B60B4F-A588-467A-A9D1-F9EA285B529F}">
  <sheetPr>
    <tabColor rgb="FFFF0000"/>
    <pageSetUpPr fitToPage="1"/>
  </sheetPr>
  <dimension ref="A1:CT78"/>
  <sheetViews>
    <sheetView showGridLines="0" tabSelected="1" zoomScale="80" zoomScaleNormal="80" zoomScaleSheetLayoutView="90" workbookViewId="0">
      <selection activeCell="C16" sqref="C16:AD16"/>
    </sheetView>
  </sheetViews>
  <sheetFormatPr defaultColWidth="9" defaultRowHeight="15"/>
  <cols>
    <col min="1" max="1" width="3.88671875" style="2" customWidth="1"/>
    <col min="2" max="2" width="11.6640625" style="2" customWidth="1"/>
    <col min="3" max="3" width="3.88671875" style="2" customWidth="1"/>
    <col min="4" max="24" width="3.88671875" style="50" customWidth="1"/>
    <col min="25" max="30" width="3.88671875" style="2" customWidth="1"/>
    <col min="31" max="31" width="3.77734375" style="2" customWidth="1"/>
    <col min="32" max="33" width="7.77734375" style="2" customWidth="1"/>
    <col min="34" max="34" width="7.77734375" style="51" customWidth="1"/>
    <col min="35" max="56" width="7.77734375" style="2" customWidth="1"/>
    <col min="57" max="72" width="7.21875" style="2" customWidth="1"/>
    <col min="73" max="16384" width="9" style="2"/>
  </cols>
  <sheetData>
    <row r="1" spans="1:69" ht="19.95" customHeight="1">
      <c r="A1" s="499" t="s">
        <v>541</v>
      </c>
      <c r="B1" s="235"/>
      <c r="C1" s="1"/>
      <c r="J1" s="234"/>
      <c r="K1" s="234"/>
      <c r="L1" s="609" t="s">
        <v>371</v>
      </c>
      <c r="M1" s="609"/>
      <c r="N1" s="609"/>
      <c r="O1" s="609"/>
      <c r="P1" s="609"/>
      <c r="Q1" s="609"/>
      <c r="R1" s="244"/>
      <c r="S1" s="245" t="s">
        <v>398</v>
      </c>
      <c r="T1" s="244"/>
      <c r="U1" s="244"/>
      <c r="V1" s="244"/>
      <c r="W1" s="244"/>
      <c r="Y1" s="246"/>
      <c r="AF1" s="155" t="s">
        <v>374</v>
      </c>
      <c r="AH1" s="51" t="s">
        <v>243</v>
      </c>
    </row>
    <row r="2" spans="1:69" ht="16.2" customHeight="1">
      <c r="B2" s="100"/>
      <c r="C2" s="100"/>
      <c r="D2" s="100"/>
      <c r="E2" s="100"/>
      <c r="F2" s="100"/>
      <c r="G2" s="100"/>
      <c r="H2" s="100"/>
      <c r="I2" s="100"/>
      <c r="J2" s="234"/>
      <c r="K2" s="234"/>
      <c r="L2" s="609"/>
      <c r="M2" s="609"/>
      <c r="N2" s="609"/>
      <c r="O2" s="609"/>
      <c r="P2" s="609"/>
      <c r="Q2" s="609"/>
      <c r="R2" s="244"/>
      <c r="S2" s="247" t="s">
        <v>396</v>
      </c>
      <c r="T2" s="244"/>
      <c r="U2" s="244"/>
      <c r="V2" s="244"/>
      <c r="W2" s="244"/>
      <c r="X2" s="101"/>
      <c r="Y2" s="248"/>
      <c r="Z2" s="101"/>
      <c r="AA2" s="101"/>
      <c r="AB2" s="101"/>
      <c r="AC2" s="101"/>
      <c r="AD2" s="101"/>
      <c r="AF2" s="155" t="s">
        <v>320</v>
      </c>
      <c r="AH2" s="320" t="s">
        <v>77</v>
      </c>
      <c r="AI2" s="589" t="s">
        <v>333</v>
      </c>
      <c r="AJ2" s="590"/>
      <c r="AK2" s="590"/>
      <c r="AL2" s="590"/>
      <c r="AM2" s="590"/>
      <c r="AN2" s="590"/>
      <c r="AO2" s="590"/>
      <c r="AP2" s="590"/>
      <c r="AQ2" s="590"/>
      <c r="AR2" s="591"/>
      <c r="AT2" s="182"/>
      <c r="AU2" s="586"/>
      <c r="AV2" s="586"/>
      <c r="AW2" s="586"/>
    </row>
    <row r="3" spans="1:69" ht="19.2">
      <c r="A3" s="3"/>
      <c r="B3" s="3"/>
      <c r="C3" s="3"/>
      <c r="D3" s="52"/>
      <c r="E3" s="52"/>
      <c r="F3" s="52"/>
      <c r="G3" s="52"/>
      <c r="H3" s="52"/>
      <c r="I3" s="52"/>
      <c r="J3" s="243"/>
      <c r="K3" s="243"/>
      <c r="L3" s="610" t="str">
        <f>IFERROR(VLOOKUP($D$8,$AH$2:$AS$25,12,0),"")</f>
        <v>〔基盤強化推進費〕</v>
      </c>
      <c r="M3" s="610"/>
      <c r="N3" s="610"/>
      <c r="O3" s="610"/>
      <c r="P3" s="610"/>
      <c r="Q3" s="610"/>
      <c r="R3" s="249"/>
      <c r="S3" s="250" t="s">
        <v>397</v>
      </c>
      <c r="T3" s="249"/>
      <c r="U3" s="249"/>
      <c r="V3" s="249"/>
      <c r="W3" s="249"/>
      <c r="X3" s="102"/>
      <c r="Y3" s="251"/>
      <c r="Z3" s="1"/>
      <c r="AA3" s="1"/>
      <c r="AB3" s="1"/>
      <c r="AC3" s="1"/>
      <c r="AD3" s="1"/>
      <c r="AF3" s="155" t="s">
        <v>321</v>
      </c>
      <c r="AH3" s="103">
        <v>1</v>
      </c>
      <c r="AI3" s="601" t="s">
        <v>494</v>
      </c>
      <c r="AJ3" s="602"/>
      <c r="AK3" s="602"/>
      <c r="AL3" s="602"/>
      <c r="AM3" s="602"/>
      <c r="AN3" s="602"/>
      <c r="AO3" s="602"/>
      <c r="AP3" s="602"/>
      <c r="AQ3" s="602"/>
      <c r="AR3" s="603"/>
      <c r="AS3" s="156" t="s">
        <v>430</v>
      </c>
      <c r="AT3" s="587"/>
      <c r="AU3" s="588"/>
      <c r="AV3" s="588"/>
      <c r="AW3" s="588"/>
    </row>
    <row r="4" spans="1:69" ht="13.95" customHeight="1" thickBot="1">
      <c r="A4" s="1"/>
      <c r="B4" s="1"/>
      <c r="C4" s="1"/>
      <c r="J4" s="243"/>
      <c r="K4" s="243"/>
      <c r="L4" s="243"/>
      <c r="M4" s="243"/>
      <c r="N4" s="243"/>
      <c r="O4" s="243"/>
      <c r="P4" s="243"/>
      <c r="Q4" s="242"/>
      <c r="R4" s="249"/>
      <c r="S4" s="249"/>
      <c r="T4" s="249"/>
      <c r="U4" s="249"/>
      <c r="V4" s="249"/>
      <c r="W4" s="249"/>
      <c r="AF4" s="155" t="s">
        <v>322</v>
      </c>
      <c r="AH4" s="103">
        <v>2</v>
      </c>
      <c r="AI4" s="601" t="s">
        <v>495</v>
      </c>
      <c r="AJ4" s="602"/>
      <c r="AK4" s="602"/>
      <c r="AL4" s="602"/>
      <c r="AM4" s="602"/>
      <c r="AN4" s="602"/>
      <c r="AO4" s="602"/>
      <c r="AP4" s="602"/>
      <c r="AQ4" s="602"/>
      <c r="AR4" s="603"/>
      <c r="AS4" s="156" t="s">
        <v>430</v>
      </c>
      <c r="AT4" s="587"/>
      <c r="AU4" s="588"/>
      <c r="AV4" s="588"/>
      <c r="AW4" s="588"/>
    </row>
    <row r="5" spans="1:69" ht="15" customHeight="1">
      <c r="A5" s="53"/>
      <c r="B5" s="53"/>
      <c r="C5" s="53"/>
      <c r="R5" s="805" t="s">
        <v>247</v>
      </c>
      <c r="S5" s="806"/>
      <c r="T5" s="806"/>
      <c r="U5" s="807"/>
      <c r="V5" s="814" t="s">
        <v>249</v>
      </c>
      <c r="W5" s="815"/>
      <c r="X5" s="815"/>
      <c r="Y5" s="815"/>
      <c r="Z5" s="815"/>
      <c r="AA5" s="815"/>
      <c r="AB5" s="815"/>
      <c r="AC5" s="815"/>
      <c r="AD5" s="816"/>
      <c r="AF5" s="155" t="s">
        <v>318</v>
      </c>
      <c r="AH5" s="103">
        <v>3</v>
      </c>
      <c r="AI5" s="601" t="s">
        <v>496</v>
      </c>
      <c r="AJ5" s="602"/>
      <c r="AK5" s="602"/>
      <c r="AL5" s="602"/>
      <c r="AM5" s="602"/>
      <c r="AN5" s="602"/>
      <c r="AO5" s="602"/>
      <c r="AP5" s="602"/>
      <c r="AQ5" s="602"/>
      <c r="AR5" s="603"/>
      <c r="AS5" s="156" t="s">
        <v>430</v>
      </c>
      <c r="AV5" s="50"/>
      <c r="AW5" s="50"/>
      <c r="AX5" s="50"/>
      <c r="AY5" s="50"/>
      <c r="AZ5" s="50"/>
      <c r="BA5" s="50"/>
      <c r="BB5" s="50"/>
      <c r="BC5" s="50"/>
      <c r="BD5" s="50"/>
      <c r="BE5" s="50"/>
      <c r="BF5" s="50"/>
      <c r="BG5" s="50"/>
      <c r="BH5" s="50"/>
      <c r="BI5" s="50"/>
      <c r="BJ5" s="50"/>
      <c r="BK5" s="50"/>
      <c r="BL5" s="50"/>
      <c r="BM5" s="50"/>
      <c r="BN5" s="50"/>
      <c r="BO5" s="50"/>
      <c r="BP5" s="50"/>
      <c r="BQ5" s="50"/>
    </row>
    <row r="6" spans="1:69" ht="13.5" customHeight="1">
      <c r="A6" s="53"/>
      <c r="B6" s="53"/>
      <c r="C6" s="53"/>
      <c r="R6" s="808" t="s">
        <v>248</v>
      </c>
      <c r="S6" s="809"/>
      <c r="T6" s="809"/>
      <c r="U6" s="810"/>
      <c r="V6" s="817" t="s">
        <v>443</v>
      </c>
      <c r="W6" s="818"/>
      <c r="X6" s="818"/>
      <c r="Y6" s="818"/>
      <c r="Z6" s="818"/>
      <c r="AA6" s="818"/>
      <c r="AB6" s="818"/>
      <c r="AC6" s="818"/>
      <c r="AD6" s="819"/>
      <c r="AF6" s="155" t="s">
        <v>323</v>
      </c>
      <c r="AH6" s="98">
        <v>4</v>
      </c>
      <c r="AI6" s="604" t="s">
        <v>497</v>
      </c>
      <c r="AJ6" s="605"/>
      <c r="AK6" s="605"/>
      <c r="AL6" s="605"/>
      <c r="AM6" s="605"/>
      <c r="AN6" s="605"/>
      <c r="AO6" s="605"/>
      <c r="AP6" s="605"/>
      <c r="AQ6" s="605"/>
      <c r="AR6" s="606"/>
      <c r="AS6" s="156" t="s">
        <v>430</v>
      </c>
      <c r="AU6" s="50"/>
      <c r="AV6" s="50"/>
      <c r="AW6" s="50"/>
      <c r="AX6" s="50"/>
      <c r="AY6" s="50"/>
      <c r="AZ6" s="50"/>
      <c r="BA6" s="50"/>
      <c r="BB6" s="50"/>
      <c r="BC6" s="50"/>
      <c r="BD6" s="50"/>
      <c r="BE6" s="50"/>
      <c r="BF6" s="50"/>
      <c r="BG6" s="50"/>
      <c r="BH6" s="50"/>
      <c r="BI6" s="50"/>
      <c r="BJ6" s="50"/>
      <c r="BK6" s="50"/>
      <c r="BL6" s="50"/>
      <c r="BM6" s="50"/>
      <c r="BN6" s="50"/>
      <c r="BO6" s="50"/>
      <c r="BP6" s="50"/>
      <c r="BQ6" s="50"/>
    </row>
    <row r="7" spans="1:69" ht="13.95" customHeight="1" thickBot="1">
      <c r="A7" s="1"/>
      <c r="B7" s="1"/>
      <c r="C7" s="1"/>
      <c r="D7" s="1"/>
      <c r="E7" s="1"/>
      <c r="F7" s="1"/>
      <c r="R7" s="808" t="s">
        <v>24</v>
      </c>
      <c r="S7" s="809"/>
      <c r="T7" s="809"/>
      <c r="U7" s="810"/>
      <c r="V7" s="817" t="s">
        <v>444</v>
      </c>
      <c r="W7" s="818"/>
      <c r="X7" s="818"/>
      <c r="Y7" s="818"/>
      <c r="Z7" s="818"/>
      <c r="AA7" s="818"/>
      <c r="AB7" s="818"/>
      <c r="AC7" s="818"/>
      <c r="AD7" s="819"/>
      <c r="AF7" s="155" t="s">
        <v>324</v>
      </c>
      <c r="AH7" s="98">
        <v>5</v>
      </c>
      <c r="AI7" s="604" t="s">
        <v>498</v>
      </c>
      <c r="AJ7" s="605"/>
      <c r="AK7" s="605"/>
      <c r="AL7" s="605"/>
      <c r="AM7" s="605"/>
      <c r="AN7" s="605"/>
      <c r="AO7" s="605"/>
      <c r="AP7" s="605"/>
      <c r="AQ7" s="605"/>
      <c r="AR7" s="606"/>
      <c r="AS7" s="156" t="s">
        <v>430</v>
      </c>
      <c r="AU7" s="50"/>
      <c r="AV7" s="50"/>
      <c r="AW7" s="50"/>
      <c r="AX7" s="50"/>
      <c r="AY7" s="50"/>
      <c r="AZ7" s="50"/>
      <c r="BA7" s="50"/>
      <c r="BB7" s="50"/>
      <c r="BC7" s="50"/>
      <c r="BD7" s="50"/>
      <c r="BE7" s="50"/>
      <c r="BF7" s="50"/>
      <c r="BG7" s="50"/>
      <c r="BH7" s="50"/>
      <c r="BI7" s="50"/>
      <c r="BJ7" s="50"/>
      <c r="BK7" s="50"/>
      <c r="BL7" s="50"/>
      <c r="BM7" s="50"/>
      <c r="BN7" s="50"/>
      <c r="BO7" s="50"/>
      <c r="BP7" s="50"/>
      <c r="BQ7" s="50"/>
    </row>
    <row r="8" spans="1:69" ht="13.2" customHeight="1" thickTop="1" thickBot="1">
      <c r="A8" s="595" t="s">
        <v>77</v>
      </c>
      <c r="B8" s="596"/>
      <c r="C8" s="597"/>
      <c r="D8" s="626">
        <v>11</v>
      </c>
      <c r="E8" s="627"/>
      <c r="F8" s="628"/>
      <c r="G8" s="81"/>
      <c r="H8" s="81"/>
      <c r="I8" s="81"/>
      <c r="J8" s="81"/>
      <c r="K8" s="81"/>
      <c r="L8" s="81"/>
      <c r="M8" s="81"/>
      <c r="N8" s="81"/>
      <c r="O8" s="81"/>
      <c r="P8" s="81"/>
      <c r="Q8" s="81"/>
      <c r="R8" s="811" t="s">
        <v>372</v>
      </c>
      <c r="S8" s="812"/>
      <c r="T8" s="812"/>
      <c r="U8" s="813"/>
      <c r="V8" s="820" t="s">
        <v>445</v>
      </c>
      <c r="W8" s="821"/>
      <c r="X8" s="821"/>
      <c r="Y8" s="821"/>
      <c r="Z8" s="821"/>
      <c r="AA8" s="821"/>
      <c r="AB8" s="821"/>
      <c r="AC8" s="821"/>
      <c r="AD8" s="822"/>
      <c r="AF8" s="155" t="s">
        <v>319</v>
      </c>
      <c r="AH8" s="98">
        <v>6</v>
      </c>
      <c r="AI8" s="604" t="s">
        <v>499</v>
      </c>
      <c r="AJ8" s="605"/>
      <c r="AK8" s="605"/>
      <c r="AL8" s="605"/>
      <c r="AM8" s="605"/>
      <c r="AN8" s="605"/>
      <c r="AO8" s="605"/>
      <c r="AP8" s="605"/>
      <c r="AQ8" s="605"/>
      <c r="AR8" s="606"/>
      <c r="AS8" s="156" t="s">
        <v>430</v>
      </c>
      <c r="AU8" s="50"/>
    </row>
    <row r="9" spans="1:69" ht="13.2" customHeight="1" thickBot="1">
      <c r="A9" s="598"/>
      <c r="B9" s="599"/>
      <c r="C9" s="600"/>
      <c r="D9" s="629"/>
      <c r="E9" s="630"/>
      <c r="F9" s="631"/>
      <c r="G9" s="183"/>
      <c r="H9" s="183"/>
      <c r="I9" s="183"/>
      <c r="J9" s="184"/>
      <c r="K9" s="184"/>
      <c r="L9" s="184"/>
      <c r="M9" s="184"/>
      <c r="N9" s="184"/>
      <c r="O9" s="184"/>
      <c r="P9" s="184"/>
      <c r="Q9" s="184"/>
      <c r="R9" s="184"/>
      <c r="S9" s="184"/>
      <c r="T9" s="184"/>
      <c r="U9" s="184"/>
      <c r="V9" s="184"/>
      <c r="W9" s="184"/>
      <c r="X9" s="184"/>
      <c r="Y9" s="183"/>
      <c r="Z9" s="183"/>
      <c r="AA9" s="183"/>
      <c r="AB9" s="183"/>
      <c r="AC9" s="183"/>
      <c r="AD9" s="183"/>
      <c r="AF9" s="155" t="s">
        <v>325</v>
      </c>
      <c r="AH9" s="105">
        <v>7</v>
      </c>
      <c r="AI9" s="554" t="s">
        <v>500</v>
      </c>
      <c r="AJ9" s="555"/>
      <c r="AK9" s="555"/>
      <c r="AL9" s="555"/>
      <c r="AM9" s="555"/>
      <c r="AN9" s="555"/>
      <c r="AO9" s="555"/>
      <c r="AP9" s="555"/>
      <c r="AQ9" s="555"/>
      <c r="AR9" s="556"/>
      <c r="AS9" s="156" t="s">
        <v>430</v>
      </c>
    </row>
    <row r="10" spans="1:69" ht="16.5" customHeight="1" thickTop="1">
      <c r="A10" s="510" t="s">
        <v>242</v>
      </c>
      <c r="B10" s="511"/>
      <c r="C10" s="511"/>
      <c r="D10" s="512" t="str">
        <f>IFERROR(VLOOKUP($D$8,$AH$2:$AR$25,2,0),"")</f>
        <v>登録推進事業費　1.一般カテゴリー（Ⅱ種）登録推進事業　①市町村等地域単位の競技会の開催</v>
      </c>
      <c r="E10" s="513"/>
      <c r="F10" s="513"/>
      <c r="G10" s="514"/>
      <c r="H10" s="514"/>
      <c r="I10" s="514"/>
      <c r="J10" s="514"/>
      <c r="K10" s="514"/>
      <c r="L10" s="514"/>
      <c r="M10" s="514"/>
      <c r="N10" s="514"/>
      <c r="O10" s="514"/>
      <c r="P10" s="514"/>
      <c r="Q10" s="514"/>
      <c r="R10" s="514"/>
      <c r="S10" s="514"/>
      <c r="T10" s="514"/>
      <c r="U10" s="514"/>
      <c r="V10" s="514"/>
      <c r="W10" s="514"/>
      <c r="X10" s="514"/>
      <c r="Y10" s="514"/>
      <c r="Z10" s="514"/>
      <c r="AA10" s="514"/>
      <c r="AB10" s="514"/>
      <c r="AC10" s="514"/>
      <c r="AD10" s="515"/>
      <c r="AF10" s="155" t="s">
        <v>331</v>
      </c>
      <c r="AH10" s="105">
        <v>8</v>
      </c>
      <c r="AI10" s="554" t="s">
        <v>501</v>
      </c>
      <c r="AJ10" s="555"/>
      <c r="AK10" s="555"/>
      <c r="AL10" s="555"/>
      <c r="AM10" s="555"/>
      <c r="AN10" s="555"/>
      <c r="AO10" s="555"/>
      <c r="AP10" s="555"/>
      <c r="AQ10" s="555"/>
      <c r="AR10" s="556"/>
      <c r="AS10" s="156" t="s">
        <v>430</v>
      </c>
    </row>
    <row r="11" spans="1:69" ht="16.5" customHeight="1" thickBot="1">
      <c r="A11" s="516" t="s">
        <v>68</v>
      </c>
      <c r="B11" s="517"/>
      <c r="C11" s="517"/>
      <c r="D11" s="632" t="s">
        <v>318</v>
      </c>
      <c r="E11" s="633"/>
      <c r="F11" s="633"/>
      <c r="G11" s="633"/>
      <c r="H11" s="633"/>
      <c r="I11" s="633"/>
      <c r="J11" s="520" t="s">
        <v>446</v>
      </c>
      <c r="K11" s="520"/>
      <c r="L11" s="520"/>
      <c r="M11" s="520"/>
      <c r="N11" s="520"/>
      <c r="O11" s="520"/>
      <c r="P11" s="520"/>
      <c r="Q11" s="520"/>
      <c r="R11" s="520"/>
      <c r="S11" s="520"/>
      <c r="T11" s="520"/>
      <c r="U11" s="520"/>
      <c r="V11" s="520"/>
      <c r="W11" s="520"/>
      <c r="X11" s="520"/>
      <c r="Y11" s="520"/>
      <c r="Z11" s="520"/>
      <c r="AA11" s="520"/>
      <c r="AB11" s="520"/>
      <c r="AC11" s="520"/>
      <c r="AD11" s="521"/>
      <c r="AF11" s="155" t="s">
        <v>326</v>
      </c>
      <c r="AH11" s="106">
        <v>9</v>
      </c>
      <c r="AI11" s="557" t="s">
        <v>502</v>
      </c>
      <c r="AJ11" s="558"/>
      <c r="AK11" s="558"/>
      <c r="AL11" s="558"/>
      <c r="AM11" s="558"/>
      <c r="AN11" s="558"/>
      <c r="AO11" s="558"/>
      <c r="AP11" s="558"/>
      <c r="AQ11" s="558"/>
      <c r="AR11" s="559"/>
      <c r="AS11" s="156" t="s">
        <v>430</v>
      </c>
      <c r="AT11" s="156" t="s">
        <v>426</v>
      </c>
    </row>
    <row r="12" spans="1:69" ht="16.5" customHeight="1">
      <c r="A12" s="624" t="s">
        <v>378</v>
      </c>
      <c r="B12" s="625"/>
      <c r="C12" s="233" t="s">
        <v>377</v>
      </c>
      <c r="D12" s="231"/>
      <c r="E12" s="231"/>
      <c r="F12" s="231"/>
      <c r="G12" s="231"/>
      <c r="H12" s="231"/>
      <c r="I12" s="231"/>
      <c r="J12" s="231"/>
      <c r="K12" s="231"/>
      <c r="L12" s="231"/>
      <c r="M12" s="231"/>
      <c r="N12" s="231"/>
      <c r="O12" s="231"/>
      <c r="P12" s="231"/>
      <c r="Q12" s="231"/>
      <c r="R12" s="231"/>
      <c r="S12" s="231"/>
      <c r="T12" s="231"/>
      <c r="U12" s="231"/>
      <c r="V12" s="231"/>
      <c r="W12" s="231"/>
      <c r="X12" s="231"/>
      <c r="Y12" s="231"/>
      <c r="Z12" s="231"/>
      <c r="AA12" s="231"/>
      <c r="AB12" s="231"/>
      <c r="AC12" s="231"/>
      <c r="AD12" s="232"/>
      <c r="AF12" s="155" t="s">
        <v>327</v>
      </c>
      <c r="AH12" s="106">
        <v>10</v>
      </c>
      <c r="AI12" s="557" t="s">
        <v>503</v>
      </c>
      <c r="AJ12" s="558"/>
      <c r="AK12" s="558"/>
      <c r="AL12" s="558"/>
      <c r="AM12" s="558"/>
      <c r="AN12" s="558"/>
      <c r="AO12" s="558"/>
      <c r="AP12" s="558"/>
      <c r="AQ12" s="558"/>
      <c r="AR12" s="559"/>
      <c r="AS12" s="156" t="s">
        <v>430</v>
      </c>
      <c r="AT12" s="156" t="s">
        <v>429</v>
      </c>
      <c r="AX12" s="155" t="s">
        <v>373</v>
      </c>
    </row>
    <row r="13" spans="1:69">
      <c r="A13" s="533" t="s">
        <v>379</v>
      </c>
      <c r="B13" s="534"/>
      <c r="C13" s="540" t="s">
        <v>263</v>
      </c>
      <c r="D13" s="540"/>
      <c r="E13" s="540"/>
      <c r="F13" s="540"/>
      <c r="G13" s="540"/>
      <c r="H13" s="540"/>
      <c r="I13" s="540"/>
      <c r="J13" s="540"/>
      <c r="K13" s="540"/>
      <c r="L13" s="540"/>
      <c r="M13" s="540"/>
      <c r="N13" s="540"/>
      <c r="O13" s="540"/>
      <c r="P13" s="540"/>
      <c r="Q13" s="540"/>
      <c r="R13" s="540"/>
      <c r="S13" s="540"/>
      <c r="T13" s="540"/>
      <c r="U13" s="540"/>
      <c r="V13" s="540"/>
      <c r="W13" s="540"/>
      <c r="X13" s="540"/>
      <c r="Y13" s="540"/>
      <c r="Z13" s="540"/>
      <c r="AA13" s="540"/>
      <c r="AB13" s="540"/>
      <c r="AC13" s="540"/>
      <c r="AD13" s="541"/>
      <c r="AF13" s="155" t="s">
        <v>328</v>
      </c>
      <c r="AH13" s="104">
        <v>11</v>
      </c>
      <c r="AI13" s="560" t="s">
        <v>359</v>
      </c>
      <c r="AJ13" s="561"/>
      <c r="AK13" s="561"/>
      <c r="AL13" s="561"/>
      <c r="AM13" s="561"/>
      <c r="AN13" s="561"/>
      <c r="AO13" s="561"/>
      <c r="AP13" s="561"/>
      <c r="AQ13" s="561"/>
      <c r="AR13" s="562"/>
      <c r="AS13" s="156" t="s">
        <v>430</v>
      </c>
      <c r="AT13" s="156" t="s">
        <v>249</v>
      </c>
      <c r="AX13" s="156" t="s">
        <v>249</v>
      </c>
    </row>
    <row r="14" spans="1:69">
      <c r="A14" s="533" t="s">
        <v>380</v>
      </c>
      <c r="B14" s="534"/>
      <c r="C14" s="607" t="s">
        <v>429</v>
      </c>
      <c r="D14" s="607"/>
      <c r="E14" s="607"/>
      <c r="F14" s="607"/>
      <c r="G14" s="607"/>
      <c r="H14" s="607"/>
      <c r="I14" s="607"/>
      <c r="J14" s="607"/>
      <c r="K14" s="607"/>
      <c r="L14" s="607"/>
      <c r="M14" s="607"/>
      <c r="N14" s="607"/>
      <c r="O14" s="607"/>
      <c r="P14" s="607"/>
      <c r="Q14" s="607"/>
      <c r="R14" s="607"/>
      <c r="S14" s="607"/>
      <c r="T14" s="607"/>
      <c r="U14" s="607"/>
      <c r="V14" s="607"/>
      <c r="W14" s="607"/>
      <c r="X14" s="607"/>
      <c r="Y14" s="607"/>
      <c r="Z14" s="607"/>
      <c r="AA14" s="607"/>
      <c r="AB14" s="607"/>
      <c r="AC14" s="607"/>
      <c r="AD14" s="608"/>
      <c r="AF14" s="155" t="s">
        <v>329</v>
      </c>
      <c r="AH14" s="104">
        <v>12</v>
      </c>
      <c r="AI14" s="560" t="s">
        <v>360</v>
      </c>
      <c r="AJ14" s="561"/>
      <c r="AK14" s="561"/>
      <c r="AL14" s="561"/>
      <c r="AM14" s="561"/>
      <c r="AN14" s="561"/>
      <c r="AO14" s="561"/>
      <c r="AP14" s="561"/>
      <c r="AQ14" s="561"/>
      <c r="AR14" s="562"/>
      <c r="AS14" s="156" t="s">
        <v>430</v>
      </c>
      <c r="AT14" s="156" t="s">
        <v>250</v>
      </c>
      <c r="AX14" s="156" t="s">
        <v>250</v>
      </c>
    </row>
    <row r="15" spans="1:69">
      <c r="A15" s="533" t="s">
        <v>381</v>
      </c>
      <c r="B15" s="534"/>
      <c r="C15" s="435">
        <v>20</v>
      </c>
      <c r="D15" s="436">
        <v>26</v>
      </c>
      <c r="E15" s="435" t="s">
        <v>388</v>
      </c>
      <c r="F15" s="436">
        <v>10</v>
      </c>
      <c r="G15" s="435" t="s">
        <v>389</v>
      </c>
      <c r="H15" s="436">
        <v>5</v>
      </c>
      <c r="I15" s="435" t="s">
        <v>390</v>
      </c>
      <c r="J15" s="252" t="s">
        <v>75</v>
      </c>
      <c r="K15" s="435">
        <v>20</v>
      </c>
      <c r="L15" s="436">
        <v>26</v>
      </c>
      <c r="M15" s="435" t="s">
        <v>388</v>
      </c>
      <c r="N15" s="436">
        <v>10</v>
      </c>
      <c r="O15" s="435" t="s">
        <v>389</v>
      </c>
      <c r="P15" s="436">
        <v>6</v>
      </c>
      <c r="Q15" s="435" t="s">
        <v>390</v>
      </c>
      <c r="R15" s="252" t="s">
        <v>436</v>
      </c>
      <c r="S15" s="436">
        <v>2</v>
      </c>
      <c r="T15" s="611" t="s">
        <v>437</v>
      </c>
      <c r="U15" s="611"/>
      <c r="V15" s="185"/>
      <c r="W15" s="185"/>
      <c r="X15" s="185"/>
      <c r="Y15" s="185"/>
      <c r="Z15" s="185"/>
      <c r="AA15" s="185"/>
      <c r="AB15" s="185"/>
      <c r="AC15" s="185"/>
      <c r="AD15" s="253"/>
      <c r="AF15" s="155" t="s">
        <v>330</v>
      </c>
      <c r="AH15" s="98">
        <v>13</v>
      </c>
      <c r="AI15" s="563" t="s">
        <v>361</v>
      </c>
      <c r="AJ15" s="564"/>
      <c r="AK15" s="564"/>
      <c r="AL15" s="564"/>
      <c r="AM15" s="564"/>
      <c r="AN15" s="564"/>
      <c r="AO15" s="564"/>
      <c r="AP15" s="564"/>
      <c r="AQ15" s="564"/>
      <c r="AR15" s="565"/>
      <c r="AS15" s="156" t="s">
        <v>430</v>
      </c>
      <c r="AT15" s="156" t="s">
        <v>253</v>
      </c>
      <c r="AX15" s="156" t="s">
        <v>253</v>
      </c>
    </row>
    <row r="16" spans="1:69" ht="13.2" customHeight="1">
      <c r="A16" s="518" t="s">
        <v>382</v>
      </c>
      <c r="B16" s="519"/>
      <c r="C16" s="531" t="s">
        <v>447</v>
      </c>
      <c r="D16" s="531"/>
      <c r="E16" s="531"/>
      <c r="F16" s="531"/>
      <c r="G16" s="531"/>
      <c r="H16" s="531"/>
      <c r="I16" s="531"/>
      <c r="J16" s="531"/>
      <c r="K16" s="531"/>
      <c r="L16" s="531"/>
      <c r="M16" s="531"/>
      <c r="N16" s="531"/>
      <c r="O16" s="531"/>
      <c r="P16" s="531"/>
      <c r="Q16" s="531"/>
      <c r="R16" s="531"/>
      <c r="S16" s="531"/>
      <c r="T16" s="531"/>
      <c r="U16" s="531"/>
      <c r="V16" s="531"/>
      <c r="W16" s="531"/>
      <c r="X16" s="531"/>
      <c r="Y16" s="531"/>
      <c r="Z16" s="531"/>
      <c r="AA16" s="531"/>
      <c r="AB16" s="531"/>
      <c r="AC16" s="531"/>
      <c r="AD16" s="532"/>
      <c r="AF16" s="155"/>
      <c r="AH16" s="98">
        <v>14</v>
      </c>
      <c r="AI16" s="563" t="s">
        <v>362</v>
      </c>
      <c r="AJ16" s="564"/>
      <c r="AK16" s="564"/>
      <c r="AL16" s="564"/>
      <c r="AM16" s="564"/>
      <c r="AN16" s="564"/>
      <c r="AO16" s="564"/>
      <c r="AP16" s="564"/>
      <c r="AQ16" s="564"/>
      <c r="AR16" s="565"/>
      <c r="AS16" s="156" t="s">
        <v>430</v>
      </c>
      <c r="AT16" s="156" t="s">
        <v>251</v>
      </c>
      <c r="AX16" s="156" t="s">
        <v>251</v>
      </c>
    </row>
    <row r="17" spans="1:69" ht="25.95" customHeight="1">
      <c r="A17" s="518" t="s">
        <v>383</v>
      </c>
      <c r="B17" s="519"/>
      <c r="C17" s="531" t="s">
        <v>448</v>
      </c>
      <c r="D17" s="531"/>
      <c r="E17" s="531"/>
      <c r="F17" s="531"/>
      <c r="G17" s="531"/>
      <c r="H17" s="531"/>
      <c r="I17" s="531"/>
      <c r="J17" s="531"/>
      <c r="K17" s="531"/>
      <c r="L17" s="531"/>
      <c r="M17" s="531"/>
      <c r="N17" s="531"/>
      <c r="O17" s="531"/>
      <c r="P17" s="531"/>
      <c r="Q17" s="531"/>
      <c r="R17" s="531"/>
      <c r="S17" s="531"/>
      <c r="T17" s="531"/>
      <c r="U17" s="531"/>
      <c r="V17" s="531"/>
      <c r="W17" s="531"/>
      <c r="X17" s="531"/>
      <c r="Y17" s="531"/>
      <c r="Z17" s="531"/>
      <c r="AA17" s="531"/>
      <c r="AB17" s="531"/>
      <c r="AC17" s="531"/>
      <c r="AD17" s="532"/>
      <c r="AF17" s="156"/>
      <c r="AH17" s="98">
        <v>15</v>
      </c>
      <c r="AI17" s="563" t="s">
        <v>363</v>
      </c>
      <c r="AJ17" s="564"/>
      <c r="AK17" s="564"/>
      <c r="AL17" s="564"/>
      <c r="AM17" s="564"/>
      <c r="AN17" s="564"/>
      <c r="AO17" s="564"/>
      <c r="AP17" s="564"/>
      <c r="AQ17" s="564"/>
      <c r="AR17" s="565"/>
      <c r="AS17" s="156" t="s">
        <v>430</v>
      </c>
      <c r="AT17" s="156" t="s">
        <v>252</v>
      </c>
      <c r="AX17" s="156" t="s">
        <v>252</v>
      </c>
    </row>
    <row r="18" spans="1:69" ht="15" customHeight="1">
      <c r="A18" s="518" t="s">
        <v>384</v>
      </c>
      <c r="B18" s="519"/>
      <c r="C18" s="531" t="s">
        <v>449</v>
      </c>
      <c r="D18" s="531"/>
      <c r="E18" s="531"/>
      <c r="F18" s="531"/>
      <c r="G18" s="531"/>
      <c r="H18" s="531"/>
      <c r="I18" s="531"/>
      <c r="J18" s="531"/>
      <c r="K18" s="531"/>
      <c r="L18" s="531"/>
      <c r="M18" s="531"/>
      <c r="N18" s="531"/>
      <c r="O18" s="531"/>
      <c r="P18" s="531"/>
      <c r="Q18" s="531"/>
      <c r="R18" s="531"/>
      <c r="S18" s="531"/>
      <c r="T18" s="531"/>
      <c r="U18" s="531"/>
      <c r="V18" s="531"/>
      <c r="W18" s="531"/>
      <c r="X18" s="531"/>
      <c r="Y18" s="531"/>
      <c r="Z18" s="531"/>
      <c r="AA18" s="531"/>
      <c r="AB18" s="531"/>
      <c r="AC18" s="531"/>
      <c r="AD18" s="532"/>
      <c r="AF18" s="156"/>
      <c r="AH18" s="107">
        <v>16</v>
      </c>
      <c r="AI18" s="566" t="s">
        <v>364</v>
      </c>
      <c r="AJ18" s="567"/>
      <c r="AK18" s="567"/>
      <c r="AL18" s="567"/>
      <c r="AM18" s="567"/>
      <c r="AN18" s="567"/>
      <c r="AO18" s="567"/>
      <c r="AP18" s="567"/>
      <c r="AQ18" s="567"/>
      <c r="AR18" s="568"/>
      <c r="AS18" s="156" t="s">
        <v>430</v>
      </c>
      <c r="AT18" s="156" t="s">
        <v>254</v>
      </c>
      <c r="AX18" s="156" t="s">
        <v>254</v>
      </c>
    </row>
    <row r="19" spans="1:69" ht="37.950000000000003" customHeight="1" thickBot="1">
      <c r="A19" s="527" t="s">
        <v>385</v>
      </c>
      <c r="B19" s="528"/>
      <c r="C19" s="529" t="s">
        <v>450</v>
      </c>
      <c r="D19" s="529"/>
      <c r="E19" s="529"/>
      <c r="F19" s="529"/>
      <c r="G19" s="529"/>
      <c r="H19" s="529"/>
      <c r="I19" s="529"/>
      <c r="J19" s="529"/>
      <c r="K19" s="529"/>
      <c r="L19" s="529"/>
      <c r="M19" s="529"/>
      <c r="N19" s="529"/>
      <c r="O19" s="529"/>
      <c r="P19" s="529"/>
      <c r="Q19" s="529"/>
      <c r="R19" s="529"/>
      <c r="S19" s="529"/>
      <c r="T19" s="529"/>
      <c r="U19" s="529"/>
      <c r="V19" s="529"/>
      <c r="W19" s="529"/>
      <c r="X19" s="529"/>
      <c r="Y19" s="529"/>
      <c r="Z19" s="529"/>
      <c r="AA19" s="529"/>
      <c r="AB19" s="529"/>
      <c r="AC19" s="529"/>
      <c r="AD19" s="530"/>
      <c r="AF19" s="156"/>
      <c r="AH19" s="107">
        <v>17</v>
      </c>
      <c r="AI19" s="566" t="s">
        <v>365</v>
      </c>
      <c r="AJ19" s="567"/>
      <c r="AK19" s="567"/>
      <c r="AL19" s="567"/>
      <c r="AM19" s="567"/>
      <c r="AN19" s="567"/>
      <c r="AO19" s="567"/>
      <c r="AP19" s="567"/>
      <c r="AQ19" s="567"/>
      <c r="AR19" s="568"/>
      <c r="AS19" s="156" t="s">
        <v>430</v>
      </c>
      <c r="AT19" s="156" t="s">
        <v>255</v>
      </c>
      <c r="AX19" s="156" t="s">
        <v>255</v>
      </c>
    </row>
    <row r="20" spans="1:69" ht="21.6" customHeight="1">
      <c r="A20" s="186"/>
      <c r="B20" s="186"/>
      <c r="C20" s="186"/>
      <c r="D20" s="187"/>
      <c r="E20" s="187"/>
      <c r="F20" s="187"/>
      <c r="G20" s="187"/>
      <c r="H20" s="187"/>
      <c r="I20" s="187"/>
      <c r="J20" s="187"/>
      <c r="K20" s="187"/>
      <c r="L20" s="187"/>
      <c r="M20" s="187"/>
      <c r="N20" s="187"/>
      <c r="O20" s="187"/>
      <c r="P20" s="187"/>
      <c r="Q20" s="187"/>
      <c r="R20" s="187"/>
      <c r="S20" s="187"/>
      <c r="T20" s="187"/>
      <c r="U20" s="187"/>
      <c r="V20" s="187"/>
      <c r="W20" s="187"/>
      <c r="X20" s="187"/>
      <c r="Y20" s="186"/>
      <c r="Z20" s="186"/>
      <c r="AA20" s="186"/>
      <c r="AB20" s="186"/>
      <c r="AC20" s="186"/>
      <c r="AD20" s="186"/>
      <c r="AF20" s="156"/>
      <c r="AH20" s="103">
        <v>18</v>
      </c>
      <c r="AI20" s="592" t="s">
        <v>366</v>
      </c>
      <c r="AJ20" s="593"/>
      <c r="AK20" s="593"/>
      <c r="AL20" s="593"/>
      <c r="AM20" s="593"/>
      <c r="AN20" s="593"/>
      <c r="AO20" s="593"/>
      <c r="AP20" s="593"/>
      <c r="AQ20" s="593"/>
      <c r="AR20" s="594"/>
      <c r="AS20" s="156" t="s">
        <v>430</v>
      </c>
      <c r="AT20" s="156" t="s">
        <v>256</v>
      </c>
      <c r="AX20" s="156" t="s">
        <v>256</v>
      </c>
    </row>
    <row r="21" spans="1:69" ht="14.25" customHeight="1" thickBot="1">
      <c r="A21" s="72" t="s">
        <v>7</v>
      </c>
      <c r="B21" s="72"/>
      <c r="C21" s="72"/>
      <c r="D21" s="188"/>
      <c r="E21" s="188"/>
      <c r="F21" s="188"/>
      <c r="G21" s="614" t="s">
        <v>5</v>
      </c>
      <c r="H21" s="614"/>
      <c r="I21" s="614"/>
      <c r="J21" s="614"/>
      <c r="K21" s="614"/>
      <c r="L21" s="614"/>
      <c r="M21" s="614"/>
      <c r="N21" s="614"/>
      <c r="O21" s="614"/>
      <c r="P21" s="614"/>
      <c r="Q21" s="614"/>
      <c r="R21" s="614"/>
      <c r="S21" s="614"/>
      <c r="T21" s="614"/>
      <c r="U21" s="614"/>
      <c r="V21" s="614"/>
      <c r="W21" s="614"/>
      <c r="X21" s="614"/>
      <c r="Y21" s="614"/>
      <c r="Z21" s="614"/>
      <c r="AA21" s="614"/>
      <c r="AB21" s="614"/>
      <c r="AC21" s="614"/>
      <c r="AD21" s="614"/>
      <c r="AF21" s="156"/>
      <c r="AH21" s="103">
        <v>19</v>
      </c>
      <c r="AI21" s="592" t="s">
        <v>367</v>
      </c>
      <c r="AJ21" s="593"/>
      <c r="AK21" s="593"/>
      <c r="AL21" s="593"/>
      <c r="AM21" s="593"/>
      <c r="AN21" s="593"/>
      <c r="AO21" s="593"/>
      <c r="AP21" s="593"/>
      <c r="AQ21" s="593"/>
      <c r="AR21" s="594"/>
      <c r="AS21" s="156" t="s">
        <v>430</v>
      </c>
      <c r="AT21" s="156" t="s">
        <v>257</v>
      </c>
      <c r="AU21" s="54"/>
      <c r="AV21" s="54"/>
      <c r="AW21" s="54"/>
      <c r="AX21" s="156" t="s">
        <v>257</v>
      </c>
      <c r="AY21" s="54"/>
      <c r="AZ21" s="54"/>
      <c r="BA21" s="54"/>
      <c r="BB21" s="54"/>
      <c r="BC21" s="54"/>
      <c r="BD21" s="54"/>
      <c r="BE21" s="54"/>
      <c r="BF21" s="54"/>
      <c r="BG21" s="54"/>
      <c r="BH21" s="54"/>
      <c r="BI21" s="54"/>
      <c r="BJ21" s="54"/>
      <c r="BK21" s="54"/>
      <c r="BL21" s="54"/>
      <c r="BM21" s="54"/>
      <c r="BN21" s="54"/>
      <c r="BO21" s="54"/>
      <c r="BP21" s="54"/>
    </row>
    <row r="22" spans="1:69" s="72" customFormat="1" ht="17.7" customHeight="1" thickBot="1">
      <c r="A22" s="535" t="s">
        <v>4</v>
      </c>
      <c r="B22" s="536"/>
      <c r="C22" s="536"/>
      <c r="D22" s="615" t="s">
        <v>244</v>
      </c>
      <c r="E22" s="616"/>
      <c r="F22" s="617"/>
      <c r="G22" s="537" t="s">
        <v>245</v>
      </c>
      <c r="H22" s="538"/>
      <c r="I22" s="538"/>
      <c r="J22" s="538"/>
      <c r="K22" s="538"/>
      <c r="L22" s="538"/>
      <c r="M22" s="538"/>
      <c r="N22" s="538"/>
      <c r="O22" s="538"/>
      <c r="P22" s="538"/>
      <c r="Q22" s="538"/>
      <c r="R22" s="538"/>
      <c r="S22" s="538"/>
      <c r="T22" s="538"/>
      <c r="U22" s="538"/>
      <c r="V22" s="538"/>
      <c r="W22" s="538"/>
      <c r="X22" s="538"/>
      <c r="Y22" s="538"/>
      <c r="Z22" s="538"/>
      <c r="AA22" s="538"/>
      <c r="AB22" s="538"/>
      <c r="AC22" s="538"/>
      <c r="AD22" s="539"/>
      <c r="AF22" s="156"/>
      <c r="AG22" s="73"/>
      <c r="AH22" s="98">
        <v>20</v>
      </c>
      <c r="AI22" s="563" t="s">
        <v>368</v>
      </c>
      <c r="AJ22" s="564"/>
      <c r="AK22" s="564"/>
      <c r="AL22" s="564"/>
      <c r="AM22" s="564"/>
      <c r="AN22" s="564"/>
      <c r="AO22" s="564"/>
      <c r="AP22" s="564"/>
      <c r="AQ22" s="564"/>
      <c r="AR22" s="565"/>
      <c r="AS22" s="156" t="s">
        <v>430</v>
      </c>
      <c r="AT22" s="156" t="s">
        <v>258</v>
      </c>
      <c r="AV22" s="73"/>
      <c r="AW22" s="73"/>
      <c r="AX22" s="156" t="s">
        <v>258</v>
      </c>
      <c r="AY22" s="73"/>
      <c r="AZ22" s="73"/>
      <c r="BA22" s="73"/>
      <c r="BB22" s="73"/>
      <c r="BC22" s="73"/>
      <c r="BD22" s="73"/>
      <c r="BE22" s="73"/>
      <c r="BF22" s="73"/>
      <c r="BG22" s="73"/>
      <c r="BH22" s="73"/>
      <c r="BI22" s="73"/>
      <c r="BJ22" s="73"/>
      <c r="BK22" s="73"/>
      <c r="BL22" s="73"/>
      <c r="BM22" s="73"/>
      <c r="BN22" s="73"/>
      <c r="BO22" s="73"/>
      <c r="BP22" s="73"/>
      <c r="BQ22" s="73"/>
    </row>
    <row r="23" spans="1:69" s="73" customFormat="1" ht="17.399999999999999" customHeight="1">
      <c r="A23" s="522" t="s">
        <v>340</v>
      </c>
      <c r="B23" s="523"/>
      <c r="C23" s="523"/>
      <c r="D23" s="618">
        <v>283700</v>
      </c>
      <c r="E23" s="619"/>
      <c r="F23" s="620"/>
      <c r="G23" s="524" t="s">
        <v>451</v>
      </c>
      <c r="H23" s="525"/>
      <c r="I23" s="525"/>
      <c r="J23" s="525"/>
      <c r="K23" s="525"/>
      <c r="L23" s="525"/>
      <c r="M23" s="525"/>
      <c r="N23" s="525"/>
      <c r="O23" s="525"/>
      <c r="P23" s="525"/>
      <c r="Q23" s="525"/>
      <c r="R23" s="525"/>
      <c r="S23" s="525"/>
      <c r="T23" s="525"/>
      <c r="U23" s="525"/>
      <c r="V23" s="525"/>
      <c r="W23" s="525"/>
      <c r="X23" s="525"/>
      <c r="Y23" s="525"/>
      <c r="Z23" s="525"/>
      <c r="AA23" s="525"/>
      <c r="AB23" s="525"/>
      <c r="AC23" s="525"/>
      <c r="AD23" s="526"/>
      <c r="AF23" s="156"/>
      <c r="AG23" s="72"/>
      <c r="AH23" s="98">
        <v>21</v>
      </c>
      <c r="AI23" s="563" t="s">
        <v>369</v>
      </c>
      <c r="AJ23" s="564"/>
      <c r="AK23" s="564"/>
      <c r="AL23" s="564"/>
      <c r="AM23" s="564"/>
      <c r="AN23" s="564"/>
      <c r="AO23" s="564"/>
      <c r="AP23" s="564"/>
      <c r="AQ23" s="564"/>
      <c r="AR23" s="565"/>
      <c r="AS23" s="156" t="s">
        <v>430</v>
      </c>
      <c r="AT23" s="156" t="s">
        <v>259</v>
      </c>
      <c r="AX23" s="156" t="s">
        <v>259</v>
      </c>
    </row>
    <row r="24" spans="1:69" s="73" customFormat="1" ht="17.7" customHeight="1">
      <c r="A24" s="612" t="s">
        <v>35</v>
      </c>
      <c r="B24" s="613"/>
      <c r="C24" s="613"/>
      <c r="D24" s="621"/>
      <c r="E24" s="622"/>
      <c r="F24" s="623"/>
      <c r="G24" s="524"/>
      <c r="H24" s="525"/>
      <c r="I24" s="525"/>
      <c r="J24" s="525"/>
      <c r="K24" s="525"/>
      <c r="L24" s="525"/>
      <c r="M24" s="525"/>
      <c r="N24" s="525"/>
      <c r="O24" s="525"/>
      <c r="P24" s="525"/>
      <c r="Q24" s="525"/>
      <c r="R24" s="525"/>
      <c r="S24" s="525"/>
      <c r="T24" s="525"/>
      <c r="U24" s="525"/>
      <c r="V24" s="525"/>
      <c r="W24" s="525"/>
      <c r="X24" s="525"/>
      <c r="Y24" s="525"/>
      <c r="Z24" s="525"/>
      <c r="AA24" s="525"/>
      <c r="AB24" s="525"/>
      <c r="AC24" s="525"/>
      <c r="AD24" s="526"/>
      <c r="AF24" s="156"/>
      <c r="AH24" s="98">
        <v>22</v>
      </c>
      <c r="AI24" s="563" t="s">
        <v>370</v>
      </c>
      <c r="AJ24" s="564"/>
      <c r="AK24" s="564"/>
      <c r="AL24" s="564"/>
      <c r="AM24" s="564"/>
      <c r="AN24" s="564"/>
      <c r="AO24" s="564"/>
      <c r="AP24" s="564"/>
      <c r="AQ24" s="564"/>
      <c r="AR24" s="565"/>
      <c r="AS24" s="156" t="s">
        <v>430</v>
      </c>
      <c r="AT24" s="156" t="s">
        <v>260</v>
      </c>
      <c r="AX24" s="156" t="s">
        <v>260</v>
      </c>
    </row>
    <row r="25" spans="1:69" s="73" customFormat="1" ht="17.7" customHeight="1">
      <c r="A25" s="612" t="s">
        <v>36</v>
      </c>
      <c r="B25" s="613"/>
      <c r="C25" s="613"/>
      <c r="D25" s="621"/>
      <c r="E25" s="622"/>
      <c r="F25" s="623"/>
      <c r="G25" s="524"/>
      <c r="H25" s="525"/>
      <c r="I25" s="525"/>
      <c r="J25" s="525"/>
      <c r="K25" s="525"/>
      <c r="L25" s="525"/>
      <c r="M25" s="525"/>
      <c r="N25" s="525"/>
      <c r="O25" s="525"/>
      <c r="P25" s="525"/>
      <c r="Q25" s="525"/>
      <c r="R25" s="525"/>
      <c r="S25" s="525"/>
      <c r="T25" s="525"/>
      <c r="U25" s="525"/>
      <c r="V25" s="525"/>
      <c r="W25" s="525"/>
      <c r="X25" s="525"/>
      <c r="Y25" s="525"/>
      <c r="Z25" s="525"/>
      <c r="AA25" s="525"/>
      <c r="AB25" s="525"/>
      <c r="AC25" s="525"/>
      <c r="AD25" s="526"/>
      <c r="AF25" s="156"/>
      <c r="AH25" s="99">
        <v>23</v>
      </c>
      <c r="AI25" s="636" t="s">
        <v>493</v>
      </c>
      <c r="AJ25" s="637"/>
      <c r="AK25" s="637"/>
      <c r="AL25" s="637"/>
      <c r="AM25" s="637"/>
      <c r="AN25" s="637"/>
      <c r="AO25" s="637"/>
      <c r="AP25" s="637"/>
      <c r="AQ25" s="637"/>
      <c r="AR25" s="638"/>
      <c r="AS25" s="307" t="s">
        <v>492</v>
      </c>
      <c r="AT25" s="156" t="s">
        <v>261</v>
      </c>
      <c r="AX25" s="156" t="s">
        <v>261</v>
      </c>
    </row>
    <row r="26" spans="1:69" s="73" customFormat="1" ht="17.7" customHeight="1">
      <c r="A26" s="612" t="s">
        <v>37</v>
      </c>
      <c r="B26" s="613"/>
      <c r="C26" s="613"/>
      <c r="D26" s="621"/>
      <c r="E26" s="622"/>
      <c r="F26" s="623"/>
      <c r="G26" s="524"/>
      <c r="H26" s="525"/>
      <c r="I26" s="525"/>
      <c r="J26" s="525"/>
      <c r="K26" s="525"/>
      <c r="L26" s="525"/>
      <c r="M26" s="525"/>
      <c r="N26" s="525"/>
      <c r="O26" s="525"/>
      <c r="P26" s="525"/>
      <c r="Q26" s="525"/>
      <c r="R26" s="525"/>
      <c r="S26" s="525"/>
      <c r="T26" s="525"/>
      <c r="U26" s="525"/>
      <c r="V26" s="525"/>
      <c r="W26" s="525"/>
      <c r="X26" s="525"/>
      <c r="Y26" s="525"/>
      <c r="Z26" s="525"/>
      <c r="AA26" s="525"/>
      <c r="AB26" s="525"/>
      <c r="AC26" s="525"/>
      <c r="AD26" s="526"/>
      <c r="AF26" s="156"/>
      <c r="AH26" s="157" t="s">
        <v>332</v>
      </c>
      <c r="AI26" s="585"/>
      <c r="AJ26" s="585"/>
      <c r="AK26" s="585"/>
      <c r="AL26" s="585"/>
      <c r="AM26" s="585"/>
      <c r="AN26" s="585"/>
      <c r="AO26" s="585"/>
      <c r="AP26" s="585"/>
      <c r="AQ26" s="585"/>
      <c r="AR26" s="585"/>
      <c r="AS26" s="74"/>
      <c r="AT26" s="156" t="s">
        <v>262</v>
      </c>
      <c r="AX26" s="156" t="s">
        <v>262</v>
      </c>
    </row>
    <row r="27" spans="1:69" s="73" customFormat="1" ht="17.7" customHeight="1">
      <c r="A27" s="545" t="s">
        <v>38</v>
      </c>
      <c r="B27" s="546"/>
      <c r="C27" s="546"/>
      <c r="D27" s="621"/>
      <c r="E27" s="622"/>
      <c r="F27" s="623"/>
      <c r="G27" s="524"/>
      <c r="H27" s="525"/>
      <c r="I27" s="525"/>
      <c r="J27" s="525"/>
      <c r="K27" s="525"/>
      <c r="L27" s="525"/>
      <c r="M27" s="525"/>
      <c r="N27" s="525"/>
      <c r="O27" s="525"/>
      <c r="P27" s="525"/>
      <c r="Q27" s="525"/>
      <c r="R27" s="525"/>
      <c r="S27" s="525"/>
      <c r="T27" s="525"/>
      <c r="U27" s="525"/>
      <c r="V27" s="525"/>
      <c r="W27" s="525"/>
      <c r="X27" s="525"/>
      <c r="Y27" s="525"/>
      <c r="Z27" s="525"/>
      <c r="AA27" s="525"/>
      <c r="AB27" s="525"/>
      <c r="AC27" s="525"/>
      <c r="AD27" s="526"/>
      <c r="AF27" s="156"/>
      <c r="AH27" s="236" t="s">
        <v>386</v>
      </c>
      <c r="AI27" s="237"/>
      <c r="AJ27" s="237"/>
      <c r="AK27" s="237"/>
      <c r="AL27" s="237"/>
      <c r="AM27" s="237"/>
      <c r="AN27" s="237"/>
      <c r="AO27" s="237"/>
      <c r="AP27" s="237"/>
      <c r="AQ27" s="237"/>
      <c r="AR27" s="237"/>
      <c r="AS27" s="74"/>
    </row>
    <row r="28" spans="1:69" s="73" customFormat="1" ht="17.7" customHeight="1">
      <c r="A28" s="612" t="s">
        <v>39</v>
      </c>
      <c r="B28" s="613"/>
      <c r="C28" s="613"/>
      <c r="D28" s="732">
        <f>J28*P28</f>
        <v>0</v>
      </c>
      <c r="E28" s="733"/>
      <c r="F28" s="734"/>
      <c r="G28" s="634" t="s">
        <v>288</v>
      </c>
      <c r="H28" s="548"/>
      <c r="I28" s="635"/>
      <c r="J28" s="549"/>
      <c r="K28" s="550"/>
      <c r="L28" s="739" t="s">
        <v>289</v>
      </c>
      <c r="M28" s="740"/>
      <c r="N28" s="740"/>
      <c r="O28" s="740"/>
      <c r="P28" s="549"/>
      <c r="Q28" s="550"/>
      <c r="R28" s="275"/>
      <c r="S28" s="275"/>
      <c r="T28" s="275"/>
      <c r="U28" s="275"/>
      <c r="V28" s="275"/>
      <c r="W28" s="275"/>
      <c r="X28" s="275"/>
      <c r="Y28" s="275"/>
      <c r="Z28" s="275"/>
      <c r="AA28" s="276"/>
      <c r="AB28" s="276"/>
      <c r="AC28" s="276"/>
      <c r="AD28" s="277"/>
      <c r="AF28" s="156"/>
      <c r="AH28" s="236" t="s">
        <v>387</v>
      </c>
      <c r="AI28" s="237"/>
      <c r="AJ28" s="237"/>
      <c r="AK28" s="237"/>
      <c r="AL28" s="237"/>
      <c r="AM28" s="237"/>
      <c r="AN28" s="237"/>
      <c r="AO28" s="237"/>
      <c r="AP28" s="237"/>
      <c r="AQ28" s="237"/>
      <c r="AR28" s="237"/>
      <c r="AS28" s="74"/>
    </row>
    <row r="29" spans="1:69" s="73" customFormat="1" ht="17.7" customHeight="1">
      <c r="A29" s="545" t="s">
        <v>40</v>
      </c>
      <c r="B29" s="546"/>
      <c r="C29" s="546"/>
      <c r="D29" s="732">
        <f>J29*(P29+U29)+AB29</f>
        <v>100000</v>
      </c>
      <c r="E29" s="733"/>
      <c r="F29" s="734"/>
      <c r="G29" s="634" t="s">
        <v>285</v>
      </c>
      <c r="H29" s="548"/>
      <c r="I29" s="635"/>
      <c r="J29" s="671">
        <v>5000</v>
      </c>
      <c r="K29" s="672"/>
      <c r="L29" s="547" t="s">
        <v>287</v>
      </c>
      <c r="M29" s="548"/>
      <c r="N29" s="548"/>
      <c r="O29" s="548"/>
      <c r="P29" s="549">
        <v>10</v>
      </c>
      <c r="Q29" s="550"/>
      <c r="R29" s="547" t="s">
        <v>286</v>
      </c>
      <c r="S29" s="548"/>
      <c r="T29" s="548"/>
      <c r="U29" s="549">
        <v>10</v>
      </c>
      <c r="V29" s="550"/>
      <c r="W29" s="275"/>
      <c r="X29" s="829" t="s">
        <v>409</v>
      </c>
      <c r="Y29" s="830"/>
      <c r="Z29" s="830"/>
      <c r="AA29" s="831"/>
      <c r="AB29" s="803">
        <f>AM37</f>
        <v>0</v>
      </c>
      <c r="AC29" s="803"/>
      <c r="AD29" s="804"/>
      <c r="AF29" s="156"/>
      <c r="AH29" s="236" t="s">
        <v>492</v>
      </c>
      <c r="AI29" s="237"/>
      <c r="AJ29" s="237"/>
      <c r="AK29" s="237"/>
      <c r="AL29" s="237"/>
      <c r="AM29" s="237"/>
      <c r="AN29" s="237"/>
      <c r="AO29" s="237"/>
      <c r="AP29" s="237"/>
      <c r="AQ29" s="237"/>
      <c r="AR29" s="237"/>
      <c r="AS29" s="74"/>
    </row>
    <row r="30" spans="1:69" s="73" customFormat="1" ht="17.7" customHeight="1">
      <c r="A30" s="612" t="s">
        <v>41</v>
      </c>
      <c r="B30" s="613"/>
      <c r="C30" s="613"/>
      <c r="D30" s="621"/>
      <c r="E30" s="622"/>
      <c r="F30" s="623"/>
      <c r="G30" s="524"/>
      <c r="H30" s="525"/>
      <c r="I30" s="525"/>
      <c r="J30" s="525"/>
      <c r="K30" s="525"/>
      <c r="L30" s="525"/>
      <c r="M30" s="525"/>
      <c r="N30" s="525"/>
      <c r="O30" s="525"/>
      <c r="P30" s="525"/>
      <c r="Q30" s="525"/>
      <c r="R30" s="525"/>
      <c r="S30" s="525"/>
      <c r="T30" s="525"/>
      <c r="U30" s="525"/>
      <c r="V30" s="525"/>
      <c r="W30" s="525"/>
      <c r="X30" s="525"/>
      <c r="Y30" s="525"/>
      <c r="Z30" s="525"/>
      <c r="AA30" s="710"/>
      <c r="AB30" s="710"/>
      <c r="AC30" s="710"/>
      <c r="AD30" s="711"/>
      <c r="AF30" s="156"/>
      <c r="AH30" s="14" t="s">
        <v>332</v>
      </c>
      <c r="AI30" s="237"/>
      <c r="AJ30" s="237"/>
      <c r="AK30" s="237"/>
      <c r="AL30" s="237"/>
      <c r="AM30" s="237"/>
      <c r="AN30" s="237"/>
      <c r="AO30" s="237"/>
      <c r="AP30" s="237"/>
      <c r="AQ30" s="237"/>
      <c r="AR30" s="237"/>
      <c r="AS30" s="74"/>
    </row>
    <row r="31" spans="1:69" s="73" customFormat="1" ht="17.7" customHeight="1" thickBot="1">
      <c r="A31" s="612" t="s">
        <v>42</v>
      </c>
      <c r="B31" s="613"/>
      <c r="C31" s="613"/>
      <c r="D31" s="621"/>
      <c r="E31" s="622"/>
      <c r="F31" s="623"/>
      <c r="G31" s="524"/>
      <c r="H31" s="525"/>
      <c r="I31" s="525"/>
      <c r="J31" s="525"/>
      <c r="K31" s="525"/>
      <c r="L31" s="525"/>
      <c r="M31" s="525"/>
      <c r="N31" s="525"/>
      <c r="O31" s="525"/>
      <c r="P31" s="525"/>
      <c r="Q31" s="525"/>
      <c r="R31" s="525"/>
      <c r="S31" s="525"/>
      <c r="T31" s="525"/>
      <c r="U31" s="525"/>
      <c r="V31" s="525"/>
      <c r="W31" s="525"/>
      <c r="X31" s="525"/>
      <c r="Y31" s="525"/>
      <c r="Z31" s="525"/>
      <c r="AA31" s="525"/>
      <c r="AB31" s="525"/>
      <c r="AC31" s="525"/>
      <c r="AD31" s="526"/>
      <c r="AF31" s="73" t="s">
        <v>439</v>
      </c>
      <c r="AH31" s="174"/>
      <c r="AI31" s="199"/>
      <c r="AJ31" s="74"/>
      <c r="AK31" s="74"/>
      <c r="AL31" s="74"/>
      <c r="AM31" s="74"/>
      <c r="AN31" s="200"/>
      <c r="AO31" s="200"/>
      <c r="AP31" s="158"/>
      <c r="AQ31" s="158"/>
      <c r="AR31" s="158"/>
      <c r="AS31" s="74"/>
    </row>
    <row r="32" spans="1:69" s="73" customFormat="1" ht="17.7" customHeight="1" thickBot="1">
      <c r="A32" s="545" t="s">
        <v>43</v>
      </c>
      <c r="B32" s="546"/>
      <c r="C32" s="546"/>
      <c r="D32" s="621"/>
      <c r="E32" s="622"/>
      <c r="F32" s="623"/>
      <c r="G32" s="524"/>
      <c r="H32" s="525"/>
      <c r="I32" s="525"/>
      <c r="J32" s="525"/>
      <c r="K32" s="525"/>
      <c r="L32" s="525"/>
      <c r="M32" s="525"/>
      <c r="N32" s="525"/>
      <c r="O32" s="525"/>
      <c r="P32" s="525"/>
      <c r="Q32" s="525"/>
      <c r="R32" s="525"/>
      <c r="S32" s="525"/>
      <c r="T32" s="525"/>
      <c r="U32" s="525"/>
      <c r="V32" s="525"/>
      <c r="W32" s="525"/>
      <c r="X32" s="525"/>
      <c r="Y32" s="525"/>
      <c r="Z32" s="525"/>
      <c r="AA32" s="525"/>
      <c r="AB32" s="525"/>
      <c r="AC32" s="525"/>
      <c r="AD32" s="526"/>
      <c r="AF32" s="573" t="s">
        <v>347</v>
      </c>
      <c r="AG32" s="574"/>
      <c r="AH32" s="288" t="s">
        <v>344</v>
      </c>
      <c r="AI32" s="290" t="s">
        <v>342</v>
      </c>
      <c r="AJ32" s="289" t="s">
        <v>345</v>
      </c>
      <c r="AK32" s="291" t="s">
        <v>343</v>
      </c>
      <c r="AL32" s="289" t="s">
        <v>345</v>
      </c>
      <c r="AM32" s="575" t="s">
        <v>346</v>
      </c>
      <c r="AN32" s="576"/>
      <c r="AO32" s="200"/>
      <c r="AP32" s="158"/>
      <c r="AQ32" s="158"/>
      <c r="AR32" s="158"/>
      <c r="AS32" s="74"/>
    </row>
    <row r="33" spans="1:98" s="73" customFormat="1" ht="17.7" customHeight="1" thickTop="1" thickBot="1">
      <c r="A33" s="720" t="s">
        <v>44</v>
      </c>
      <c r="B33" s="721"/>
      <c r="C33" s="721"/>
      <c r="D33" s="735"/>
      <c r="E33" s="736"/>
      <c r="F33" s="737"/>
      <c r="G33" s="722"/>
      <c r="H33" s="723"/>
      <c r="I33" s="723"/>
      <c r="J33" s="723"/>
      <c r="K33" s="723"/>
      <c r="L33" s="723"/>
      <c r="M33" s="723"/>
      <c r="N33" s="723"/>
      <c r="O33" s="723"/>
      <c r="P33" s="723"/>
      <c r="Q33" s="723"/>
      <c r="R33" s="723"/>
      <c r="S33" s="723"/>
      <c r="T33" s="723"/>
      <c r="U33" s="723"/>
      <c r="V33" s="723"/>
      <c r="W33" s="723"/>
      <c r="X33" s="723"/>
      <c r="Y33" s="723"/>
      <c r="Z33" s="723"/>
      <c r="AA33" s="723"/>
      <c r="AB33" s="723"/>
      <c r="AC33" s="723"/>
      <c r="AD33" s="724"/>
      <c r="AF33" s="577"/>
      <c r="AG33" s="578"/>
      <c r="AH33" s="218"/>
      <c r="AI33" s="189"/>
      <c r="AJ33" s="302">
        <f>AH33*AI33</f>
        <v>0</v>
      </c>
      <c r="AK33" s="189"/>
      <c r="AL33" s="302">
        <f>AH33*AK33</f>
        <v>0</v>
      </c>
      <c r="AM33" s="712">
        <f>AJ33+AL33</f>
        <v>0</v>
      </c>
      <c r="AN33" s="713"/>
      <c r="AO33" s="200"/>
      <c r="AP33" s="158"/>
      <c r="AQ33" s="158"/>
      <c r="AR33" s="158"/>
      <c r="AS33" s="74"/>
    </row>
    <row r="34" spans="1:98" s="73" customFormat="1" ht="17.7" customHeight="1" thickBot="1">
      <c r="A34" s="727" t="s">
        <v>0</v>
      </c>
      <c r="B34" s="727"/>
      <c r="C34" s="727"/>
      <c r="D34" s="681">
        <f>SUM(D23:D33)</f>
        <v>383700</v>
      </c>
      <c r="E34" s="682"/>
      <c r="F34" s="683"/>
      <c r="G34" s="76"/>
      <c r="H34" s="76"/>
      <c r="I34" s="76"/>
      <c r="J34" s="76"/>
      <c r="K34" s="76"/>
      <c r="L34" s="76"/>
      <c r="M34" s="76"/>
      <c r="N34" s="76"/>
      <c r="O34" s="76"/>
      <c r="P34" s="76"/>
      <c r="Q34" s="76"/>
      <c r="R34" s="76"/>
      <c r="S34" s="76"/>
      <c r="T34" s="76"/>
      <c r="U34" s="76"/>
      <c r="V34" s="76"/>
      <c r="W34" s="76"/>
      <c r="X34" s="76"/>
      <c r="Y34" s="77"/>
      <c r="Z34" s="77"/>
      <c r="AA34" s="77"/>
      <c r="AB34" s="77"/>
      <c r="AC34" s="77"/>
      <c r="AD34" s="77"/>
      <c r="AF34" s="725"/>
      <c r="AG34" s="726"/>
      <c r="AH34" s="292"/>
      <c r="AI34" s="194"/>
      <c r="AJ34" s="303">
        <f t="shared" ref="AJ34:AJ36" si="0">AH34*AI34</f>
        <v>0</v>
      </c>
      <c r="AK34" s="194"/>
      <c r="AL34" s="303">
        <f t="shared" ref="AL34:AL36" si="1">AH34*AK34</f>
        <v>0</v>
      </c>
      <c r="AM34" s="728">
        <f t="shared" ref="AM34:AM36" si="2">AJ34+AL34</f>
        <v>0</v>
      </c>
      <c r="AN34" s="729"/>
      <c r="AO34" s="200"/>
      <c r="AP34" s="158"/>
      <c r="AQ34" s="158"/>
      <c r="AR34" s="158"/>
    </row>
    <row r="35" spans="1:98" s="73" customFormat="1" ht="15" customHeight="1">
      <c r="A35" s="78"/>
      <c r="B35" s="78"/>
      <c r="C35" s="78"/>
      <c r="D35" s="79"/>
      <c r="E35" s="79"/>
      <c r="F35" s="79"/>
      <c r="G35" s="80"/>
      <c r="H35" s="80"/>
      <c r="I35" s="80"/>
      <c r="J35" s="80"/>
      <c r="K35" s="80"/>
      <c r="L35" s="80"/>
      <c r="M35" s="80"/>
      <c r="N35" s="80"/>
      <c r="O35" s="80"/>
      <c r="P35" s="80"/>
      <c r="Q35" s="80"/>
      <c r="R35" s="80"/>
      <c r="S35" s="80"/>
      <c r="T35" s="80"/>
      <c r="U35" s="80"/>
      <c r="V35" s="80"/>
      <c r="W35" s="80"/>
      <c r="X35" s="80"/>
      <c r="AF35" s="725"/>
      <c r="AG35" s="726"/>
      <c r="AH35" s="292"/>
      <c r="AI35" s="194"/>
      <c r="AJ35" s="303">
        <f t="shared" si="0"/>
        <v>0</v>
      </c>
      <c r="AK35" s="194"/>
      <c r="AL35" s="303">
        <f t="shared" si="1"/>
        <v>0</v>
      </c>
      <c r="AM35" s="728">
        <f t="shared" si="2"/>
        <v>0</v>
      </c>
      <c r="AN35" s="729"/>
      <c r="AO35" s="200"/>
      <c r="AP35" s="158"/>
      <c r="AQ35" s="158"/>
      <c r="AR35" s="158"/>
    </row>
    <row r="36" spans="1:98" s="74" customFormat="1" thickBot="1">
      <c r="A36" s="72" t="s">
        <v>21</v>
      </c>
      <c r="B36" s="77"/>
      <c r="C36" s="77"/>
      <c r="D36" s="81"/>
      <c r="E36" s="81"/>
      <c r="F36" s="81"/>
      <c r="G36" s="81"/>
      <c r="H36" s="81"/>
      <c r="I36" s="81"/>
      <c r="J36" s="81"/>
      <c r="K36" s="81"/>
      <c r="L36" s="81"/>
      <c r="M36" s="81"/>
      <c r="N36" s="81"/>
      <c r="O36" s="81"/>
      <c r="P36" s="81"/>
      <c r="Q36" s="81"/>
      <c r="R36" s="81"/>
      <c r="S36" s="81"/>
      <c r="T36" s="81"/>
      <c r="U36" s="81"/>
      <c r="V36" s="81"/>
      <c r="W36" s="81"/>
      <c r="X36" s="81"/>
      <c r="Y36" s="73"/>
      <c r="Z36" s="73"/>
      <c r="AA36" s="73"/>
      <c r="AB36" s="73"/>
      <c r="AC36" s="73"/>
      <c r="AD36" s="73"/>
      <c r="AE36" s="73"/>
      <c r="AF36" s="730"/>
      <c r="AG36" s="731"/>
      <c r="AH36" s="293"/>
      <c r="AI36" s="197"/>
      <c r="AJ36" s="304">
        <f t="shared" si="0"/>
        <v>0</v>
      </c>
      <c r="AK36" s="197"/>
      <c r="AL36" s="304">
        <f t="shared" si="1"/>
        <v>0</v>
      </c>
      <c r="AM36" s="582">
        <f t="shared" si="2"/>
        <v>0</v>
      </c>
      <c r="AN36" s="583"/>
      <c r="AO36" s="200"/>
      <c r="AP36" s="158"/>
      <c r="AQ36" s="158"/>
      <c r="AR36" s="158"/>
      <c r="AS36" s="73"/>
      <c r="AT36" s="73"/>
      <c r="AU36" s="73"/>
      <c r="BR36" s="73"/>
      <c r="BS36" s="73"/>
      <c r="BT36" s="73"/>
      <c r="BU36" s="73"/>
      <c r="BV36" s="73"/>
      <c r="BW36" s="73"/>
      <c r="BX36" s="73"/>
      <c r="BY36" s="73"/>
      <c r="BZ36" s="73"/>
      <c r="CA36" s="73"/>
      <c r="CB36" s="73"/>
      <c r="CC36" s="73"/>
      <c r="CD36" s="73"/>
      <c r="CE36" s="73"/>
      <c r="CF36" s="73"/>
      <c r="CG36" s="73"/>
      <c r="CH36" s="73"/>
      <c r="CI36" s="73"/>
      <c r="CJ36" s="73"/>
      <c r="CK36" s="73"/>
      <c r="CL36" s="73"/>
      <c r="CM36" s="73"/>
      <c r="CN36" s="73"/>
      <c r="CO36" s="73"/>
      <c r="CP36" s="73"/>
      <c r="CQ36" s="73"/>
      <c r="CR36" s="73"/>
      <c r="CS36" s="73"/>
      <c r="CT36" s="73"/>
    </row>
    <row r="37" spans="1:98" s="73" customFormat="1" ht="17.7" customHeight="1" thickBot="1">
      <c r="A37" s="693" t="s">
        <v>4</v>
      </c>
      <c r="B37" s="694"/>
      <c r="C37" s="695"/>
      <c r="D37" s="738" t="s">
        <v>244</v>
      </c>
      <c r="E37" s="616"/>
      <c r="F37" s="617"/>
      <c r="G37" s="744" t="s">
        <v>245</v>
      </c>
      <c r="H37" s="745"/>
      <c r="I37" s="745"/>
      <c r="J37" s="745"/>
      <c r="K37" s="745"/>
      <c r="L37" s="745"/>
      <c r="M37" s="745"/>
      <c r="N37" s="745"/>
      <c r="O37" s="745"/>
      <c r="P37" s="745"/>
      <c r="Q37" s="745"/>
      <c r="R37" s="745"/>
      <c r="S37" s="745"/>
      <c r="T37" s="745"/>
      <c r="U37" s="745"/>
      <c r="V37" s="745"/>
      <c r="W37" s="745"/>
      <c r="X37" s="745"/>
      <c r="Y37" s="745"/>
      <c r="Z37" s="745"/>
      <c r="AA37" s="745"/>
      <c r="AB37" s="745"/>
      <c r="AC37" s="745"/>
      <c r="AD37" s="746"/>
      <c r="AE37" s="74"/>
      <c r="AF37" s="203"/>
      <c r="AG37" s="203"/>
      <c r="AH37" s="204"/>
      <c r="AI37" s="205"/>
      <c r="AJ37" s="205"/>
      <c r="AK37" s="205"/>
      <c r="AL37" s="208" t="s">
        <v>348</v>
      </c>
      <c r="AM37" s="584">
        <f>SUM(AM33:AN36)</f>
        <v>0</v>
      </c>
      <c r="AN37" s="584"/>
      <c r="AO37" s="321" t="s">
        <v>440</v>
      </c>
      <c r="AP37" s="322"/>
      <c r="AQ37" s="322"/>
      <c r="AR37" s="322"/>
      <c r="AS37" s="323"/>
      <c r="AT37" s="323"/>
      <c r="AV37" s="74"/>
      <c r="AW37" s="74"/>
      <c r="AX37" s="74"/>
      <c r="AY37" s="74"/>
      <c r="AZ37" s="74"/>
      <c r="BA37" s="74"/>
      <c r="BB37" s="74"/>
      <c r="BC37" s="74"/>
      <c r="BD37" s="74"/>
      <c r="BE37" s="74"/>
      <c r="BR37" s="74"/>
      <c r="BS37" s="74"/>
      <c r="BT37" s="74"/>
      <c r="BU37" s="74"/>
      <c r="BV37" s="74"/>
      <c r="BW37" s="74"/>
      <c r="BX37" s="74"/>
      <c r="BY37" s="74"/>
      <c r="BZ37" s="74"/>
      <c r="CA37" s="74"/>
      <c r="CB37" s="74"/>
      <c r="CC37" s="74"/>
      <c r="CD37" s="74"/>
      <c r="CE37" s="74"/>
      <c r="CF37" s="74"/>
      <c r="CG37" s="74"/>
      <c r="CH37" s="74"/>
      <c r="CI37" s="74"/>
      <c r="CJ37" s="74"/>
      <c r="CK37" s="74"/>
      <c r="CL37" s="74"/>
      <c r="CM37" s="74"/>
      <c r="CN37" s="74"/>
      <c r="CO37" s="74"/>
      <c r="CP37" s="74"/>
      <c r="CQ37" s="74"/>
      <c r="CR37" s="74"/>
      <c r="CS37" s="74"/>
      <c r="CT37" s="74"/>
    </row>
    <row r="38" spans="1:98" s="73" customFormat="1" ht="17.7" customHeight="1" thickBot="1">
      <c r="A38" s="678" t="s">
        <v>3</v>
      </c>
      <c r="B38" s="679"/>
      <c r="C38" s="680"/>
      <c r="D38" s="646">
        <f>SUM(K39:L43,O39:AD43)</f>
        <v>51300</v>
      </c>
      <c r="E38" s="647"/>
      <c r="F38" s="648"/>
      <c r="G38" s="747" t="s">
        <v>291</v>
      </c>
      <c r="H38" s="748"/>
      <c r="I38" s="748"/>
      <c r="J38" s="749"/>
      <c r="K38" s="776" t="s">
        <v>395</v>
      </c>
      <c r="L38" s="749"/>
      <c r="M38" s="776" t="s">
        <v>394</v>
      </c>
      <c r="N38" s="748"/>
      <c r="O38" s="700" t="s">
        <v>290</v>
      </c>
      <c r="P38" s="701"/>
      <c r="Q38" s="792" t="s">
        <v>294</v>
      </c>
      <c r="R38" s="793"/>
      <c r="S38" s="700" t="s">
        <v>295</v>
      </c>
      <c r="T38" s="701"/>
      <c r="U38" s="777"/>
      <c r="V38" s="778"/>
      <c r="W38" s="783"/>
      <c r="X38" s="778"/>
      <c r="Y38" s="783"/>
      <c r="Z38" s="778"/>
      <c r="AA38" s="783"/>
      <c r="AB38" s="778"/>
      <c r="AC38" s="783"/>
      <c r="AD38" s="786"/>
      <c r="AF38" s="203"/>
      <c r="AG38" s="203"/>
      <c r="AH38" s="204"/>
      <c r="AI38" s="205"/>
      <c r="AJ38" s="205"/>
      <c r="AK38" s="205"/>
      <c r="AL38" s="205"/>
      <c r="AM38" s="205"/>
      <c r="AN38" s="205"/>
      <c r="AO38" s="205"/>
      <c r="AP38" s="205"/>
      <c r="AQ38" s="205"/>
      <c r="AR38" s="205"/>
      <c r="AS38" s="205"/>
      <c r="AT38" s="205"/>
      <c r="AU38" s="205"/>
      <c r="AV38" s="74"/>
      <c r="AW38" s="74"/>
      <c r="AX38" s="74"/>
      <c r="AY38" s="74"/>
      <c r="AZ38" s="74"/>
      <c r="BA38" s="74"/>
      <c r="BB38" s="74"/>
      <c r="BC38" s="74"/>
      <c r="BD38" s="74"/>
      <c r="BE38" s="74"/>
    </row>
    <row r="39" spans="1:98" s="73" customFormat="1" ht="17.7" customHeight="1" thickBot="1">
      <c r="A39" s="87"/>
      <c r="B39" s="88"/>
      <c r="C39" s="89"/>
      <c r="D39" s="151"/>
      <c r="E39" s="238"/>
      <c r="F39" s="238"/>
      <c r="G39" s="750" t="str">
        <f>IF('例　①収支予算書　基盤強化推進費'!AF41="","",'例　①収支予算書　基盤強化推進費'!AF41)</f>
        <v>事前会議</v>
      </c>
      <c r="H39" s="751"/>
      <c r="I39" s="751"/>
      <c r="J39" s="752"/>
      <c r="K39" s="768">
        <f>AI41</f>
        <v>5000</v>
      </c>
      <c r="L39" s="769"/>
      <c r="M39" s="706">
        <f>AJ41</f>
        <v>8</v>
      </c>
      <c r="N39" s="707"/>
      <c r="O39" s="706">
        <f>AJ41*AK41</f>
        <v>16000</v>
      </c>
      <c r="P39" s="707"/>
      <c r="Q39" s="706">
        <f>AJ41*AL41</f>
        <v>2400</v>
      </c>
      <c r="R39" s="790"/>
      <c r="S39" s="706">
        <f>AM41</f>
        <v>1500</v>
      </c>
      <c r="T39" s="707"/>
      <c r="U39" s="779"/>
      <c r="V39" s="780"/>
      <c r="W39" s="784"/>
      <c r="X39" s="780"/>
      <c r="Y39" s="784"/>
      <c r="Z39" s="780"/>
      <c r="AA39" s="784"/>
      <c r="AB39" s="780"/>
      <c r="AC39" s="784"/>
      <c r="AD39" s="787"/>
      <c r="AF39" s="73" t="s">
        <v>297</v>
      </c>
      <c r="AG39" s="74"/>
      <c r="AH39" s="717" t="s">
        <v>314</v>
      </c>
      <c r="AI39" s="718"/>
      <c r="AJ39" s="718"/>
      <c r="AK39" s="718"/>
      <c r="AL39" s="719"/>
      <c r="AM39" s="714" t="s">
        <v>339</v>
      </c>
      <c r="AN39" s="715"/>
      <c r="AO39" s="715"/>
      <c r="AP39" s="715"/>
      <c r="AQ39" s="715"/>
      <c r="AR39" s="715"/>
      <c r="AS39" s="715"/>
      <c r="AT39" s="715"/>
      <c r="AU39" s="716"/>
      <c r="AV39" s="74"/>
    </row>
    <row r="40" spans="1:98" s="73" customFormat="1" ht="17.7" customHeight="1" thickBot="1">
      <c r="A40" s="87"/>
      <c r="B40" s="88"/>
      <c r="C40" s="89"/>
      <c r="D40" s="151"/>
      <c r="E40" s="238"/>
      <c r="F40" s="238"/>
      <c r="G40" s="750" t="str">
        <f>IF('例　①収支予算書　基盤強化推進費'!AF42="","",'例　①収支予算書　基盤強化推進費'!AF42)</f>
        <v>第1回実行委員会</v>
      </c>
      <c r="H40" s="751"/>
      <c r="I40" s="751"/>
      <c r="J40" s="752"/>
      <c r="K40" s="768">
        <f t="shared" ref="K40:K43" si="3">AI42</f>
        <v>5000</v>
      </c>
      <c r="L40" s="769"/>
      <c r="M40" s="706">
        <f t="shared" ref="M40:M43" si="4">AJ42</f>
        <v>8</v>
      </c>
      <c r="N40" s="707"/>
      <c r="O40" s="706">
        <f t="shared" ref="O40:O43" si="5">AJ42*AK42</f>
        <v>16000</v>
      </c>
      <c r="P40" s="707"/>
      <c r="Q40" s="706">
        <f t="shared" ref="Q40:Q43" si="6">AJ42*AL42</f>
        <v>2400</v>
      </c>
      <c r="R40" s="790"/>
      <c r="S40" s="706">
        <f t="shared" ref="S40:S43" si="7">AM42</f>
        <v>3000</v>
      </c>
      <c r="T40" s="707"/>
      <c r="U40" s="779"/>
      <c r="V40" s="780"/>
      <c r="W40" s="784"/>
      <c r="X40" s="780"/>
      <c r="Y40" s="784"/>
      <c r="Z40" s="780"/>
      <c r="AA40" s="784"/>
      <c r="AB40" s="780"/>
      <c r="AC40" s="784"/>
      <c r="AD40" s="787"/>
      <c r="AF40" s="552" t="s">
        <v>291</v>
      </c>
      <c r="AG40" s="553"/>
      <c r="AH40" s="294" t="s">
        <v>292</v>
      </c>
      <c r="AI40" s="295" t="s">
        <v>393</v>
      </c>
      <c r="AJ40" s="295" t="s">
        <v>394</v>
      </c>
      <c r="AK40" s="295" t="s">
        <v>293</v>
      </c>
      <c r="AL40" s="296" t="s">
        <v>294</v>
      </c>
      <c r="AM40" s="297" t="s">
        <v>292</v>
      </c>
      <c r="AN40" s="209">
        <v>500</v>
      </c>
      <c r="AO40" s="210">
        <v>1000</v>
      </c>
      <c r="AP40" s="211">
        <v>1500</v>
      </c>
      <c r="AQ40" s="211"/>
      <c r="AR40" s="211"/>
      <c r="AS40" s="211"/>
      <c r="AT40" s="211"/>
      <c r="AU40" s="212"/>
      <c r="AV40" s="312" t="s">
        <v>376</v>
      </c>
    </row>
    <row r="41" spans="1:98" s="73" customFormat="1" ht="17.7" customHeight="1" thickTop="1">
      <c r="A41" s="87"/>
      <c r="B41" s="88"/>
      <c r="C41" s="89"/>
      <c r="D41" s="151"/>
      <c r="E41" s="238"/>
      <c r="F41" s="238"/>
      <c r="G41" s="750" t="str">
        <f>IF('例　①収支予算書　基盤強化推進費'!AF43="","",'例　①収支予算書　基盤強化推進費'!AF43)</f>
        <v/>
      </c>
      <c r="H41" s="751"/>
      <c r="I41" s="751"/>
      <c r="J41" s="752"/>
      <c r="K41" s="768">
        <f t="shared" si="3"/>
        <v>0</v>
      </c>
      <c r="L41" s="769"/>
      <c r="M41" s="706">
        <f t="shared" si="4"/>
        <v>0</v>
      </c>
      <c r="N41" s="707"/>
      <c r="O41" s="706">
        <f t="shared" si="5"/>
        <v>0</v>
      </c>
      <c r="P41" s="707"/>
      <c r="Q41" s="706">
        <f t="shared" si="6"/>
        <v>0</v>
      </c>
      <c r="R41" s="790"/>
      <c r="S41" s="706">
        <f t="shared" si="7"/>
        <v>0</v>
      </c>
      <c r="T41" s="707"/>
      <c r="U41" s="779"/>
      <c r="V41" s="780"/>
      <c r="W41" s="784"/>
      <c r="X41" s="780"/>
      <c r="Y41" s="784"/>
      <c r="Z41" s="780"/>
      <c r="AA41" s="784"/>
      <c r="AB41" s="780"/>
      <c r="AC41" s="784"/>
      <c r="AD41" s="787"/>
      <c r="AF41" s="704" t="s">
        <v>452</v>
      </c>
      <c r="AG41" s="705"/>
      <c r="AH41" s="217">
        <f>AI41+AJ41*(AK41+AL41)</f>
        <v>23400</v>
      </c>
      <c r="AI41" s="189">
        <v>5000</v>
      </c>
      <c r="AJ41" s="189">
        <v>8</v>
      </c>
      <c r="AK41" s="189">
        <v>2000</v>
      </c>
      <c r="AL41" s="190">
        <v>300</v>
      </c>
      <c r="AM41" s="221">
        <f>AN40*AN41+AO40*AO41+AP40*AP41+AQ40*AQ41+AR40*AR41+AS40*AS41+AT40*AT41+AU40*AU41</f>
        <v>1500</v>
      </c>
      <c r="AN41" s="189">
        <v>1</v>
      </c>
      <c r="AO41" s="191">
        <v>1</v>
      </c>
      <c r="AP41" s="192"/>
      <c r="AQ41" s="192"/>
      <c r="AR41" s="192"/>
      <c r="AS41" s="192"/>
      <c r="AT41" s="108"/>
      <c r="AU41" s="193"/>
    </row>
    <row r="42" spans="1:98" s="73" customFormat="1" ht="17.7" customHeight="1">
      <c r="A42" s="87"/>
      <c r="B42" s="88"/>
      <c r="C42" s="89"/>
      <c r="D42" s="151"/>
      <c r="E42" s="238"/>
      <c r="F42" s="238"/>
      <c r="G42" s="750" t="str">
        <f>IF('例　①収支予算書　基盤強化推進費'!AF44="","",'例　①収支予算書　基盤強化推進費'!AF44)</f>
        <v/>
      </c>
      <c r="H42" s="751"/>
      <c r="I42" s="751"/>
      <c r="J42" s="752"/>
      <c r="K42" s="768">
        <f t="shared" si="3"/>
        <v>0</v>
      </c>
      <c r="L42" s="769"/>
      <c r="M42" s="706">
        <f t="shared" si="4"/>
        <v>0</v>
      </c>
      <c r="N42" s="707"/>
      <c r="O42" s="706">
        <f t="shared" si="5"/>
        <v>0</v>
      </c>
      <c r="P42" s="707"/>
      <c r="Q42" s="706">
        <f t="shared" si="6"/>
        <v>0</v>
      </c>
      <c r="R42" s="790"/>
      <c r="S42" s="706">
        <f t="shared" si="7"/>
        <v>0</v>
      </c>
      <c r="T42" s="707"/>
      <c r="U42" s="779"/>
      <c r="V42" s="780"/>
      <c r="W42" s="784"/>
      <c r="X42" s="780"/>
      <c r="Y42" s="784"/>
      <c r="Z42" s="780"/>
      <c r="AA42" s="784"/>
      <c r="AB42" s="780"/>
      <c r="AC42" s="784"/>
      <c r="AD42" s="787"/>
      <c r="AF42" s="708" t="s">
        <v>453</v>
      </c>
      <c r="AG42" s="709"/>
      <c r="AH42" s="217">
        <f t="shared" ref="AH42:AH45" si="8">AI42+AJ42*(AK42+AL42)</f>
        <v>23400</v>
      </c>
      <c r="AI42" s="194">
        <v>5000</v>
      </c>
      <c r="AJ42" s="189">
        <v>8</v>
      </c>
      <c r="AK42" s="194">
        <v>2000</v>
      </c>
      <c r="AL42" s="195">
        <v>300</v>
      </c>
      <c r="AM42" s="223">
        <f>AN40*AN42+AO40*AO42+AP40*AP42+AQ40*AQ42+AR40*AR42+AS40*AS42+AT40*AT42+AU40*AU42</f>
        <v>3000</v>
      </c>
      <c r="AN42" s="194">
        <v>1</v>
      </c>
      <c r="AO42" s="194">
        <v>1</v>
      </c>
      <c r="AP42" s="194">
        <v>1</v>
      </c>
      <c r="AQ42" s="194"/>
      <c r="AR42" s="194"/>
      <c r="AS42" s="194"/>
      <c r="AT42" s="194"/>
      <c r="AU42" s="196"/>
    </row>
    <row r="43" spans="1:98" s="73" customFormat="1" ht="17.7" customHeight="1" thickBot="1">
      <c r="A43" s="91"/>
      <c r="B43" s="93"/>
      <c r="C43" s="92"/>
      <c r="D43" s="152"/>
      <c r="E43" s="239"/>
      <c r="F43" s="239"/>
      <c r="G43" s="750" t="str">
        <f>IF('例　①収支予算書　基盤強化推進費'!AF45="","",'例　①収支予算書　基盤強化推進費'!AF45)</f>
        <v/>
      </c>
      <c r="H43" s="751"/>
      <c r="I43" s="751"/>
      <c r="J43" s="752"/>
      <c r="K43" s="753">
        <f t="shared" si="3"/>
        <v>0</v>
      </c>
      <c r="L43" s="754"/>
      <c r="M43" s="698">
        <f t="shared" si="4"/>
        <v>0</v>
      </c>
      <c r="N43" s="699"/>
      <c r="O43" s="698">
        <f t="shared" si="5"/>
        <v>0</v>
      </c>
      <c r="P43" s="699"/>
      <c r="Q43" s="698">
        <f t="shared" si="6"/>
        <v>0</v>
      </c>
      <c r="R43" s="791"/>
      <c r="S43" s="698">
        <f t="shared" si="7"/>
        <v>0</v>
      </c>
      <c r="T43" s="699"/>
      <c r="U43" s="781"/>
      <c r="V43" s="782"/>
      <c r="W43" s="785"/>
      <c r="X43" s="782"/>
      <c r="Y43" s="785"/>
      <c r="Z43" s="782"/>
      <c r="AA43" s="785"/>
      <c r="AB43" s="782"/>
      <c r="AC43" s="785"/>
      <c r="AD43" s="788"/>
      <c r="AF43" s="708"/>
      <c r="AG43" s="709"/>
      <c r="AH43" s="217">
        <f t="shared" si="8"/>
        <v>0</v>
      </c>
      <c r="AI43" s="194"/>
      <c r="AJ43" s="189"/>
      <c r="AK43" s="194"/>
      <c r="AL43" s="195"/>
      <c r="AM43" s="223">
        <f>AN40*AN43+AO40*AO43+AP40*AP43+AQ40*AQ43+AR40*AR43+AS40*AS43+AT40*AT43+AU40*AU43</f>
        <v>0</v>
      </c>
      <c r="AN43" s="194"/>
      <c r="AO43" s="194"/>
      <c r="AP43" s="194"/>
      <c r="AQ43" s="194"/>
      <c r="AR43" s="194"/>
      <c r="AS43" s="194"/>
      <c r="AT43" s="194"/>
      <c r="AU43" s="196"/>
      <c r="AV43" s="312" t="s">
        <v>441</v>
      </c>
    </row>
    <row r="44" spans="1:98" s="73" customFormat="1" ht="17.7" customHeight="1">
      <c r="A44" s="678" t="s">
        <v>2</v>
      </c>
      <c r="B44" s="679"/>
      <c r="C44" s="680"/>
      <c r="D44" s="646">
        <f>SUM(M45:AD49)</f>
        <v>119500</v>
      </c>
      <c r="E44" s="647"/>
      <c r="F44" s="648"/>
      <c r="G44" s="770" t="s">
        <v>313</v>
      </c>
      <c r="H44" s="771"/>
      <c r="I44" s="771"/>
      <c r="J44" s="772"/>
      <c r="K44" s="776" t="s">
        <v>392</v>
      </c>
      <c r="L44" s="749"/>
      <c r="M44" s="700" t="s">
        <v>290</v>
      </c>
      <c r="N44" s="701"/>
      <c r="O44" s="700" t="s">
        <v>315</v>
      </c>
      <c r="P44" s="701"/>
      <c r="Q44" s="700" t="s">
        <v>308</v>
      </c>
      <c r="R44" s="789"/>
      <c r="S44" s="792" t="s">
        <v>304</v>
      </c>
      <c r="T44" s="794"/>
      <c r="U44" s="700" t="s">
        <v>307</v>
      </c>
      <c r="V44" s="701"/>
      <c r="W44" s="700" t="s">
        <v>305</v>
      </c>
      <c r="X44" s="789"/>
      <c r="Y44" s="700" t="s">
        <v>306</v>
      </c>
      <c r="Z44" s="701"/>
      <c r="AA44" s="777"/>
      <c r="AB44" s="778"/>
      <c r="AC44" s="783"/>
      <c r="AD44" s="786"/>
      <c r="AF44" s="708"/>
      <c r="AG44" s="709"/>
      <c r="AH44" s="217">
        <f t="shared" si="8"/>
        <v>0</v>
      </c>
      <c r="AI44" s="194"/>
      <c r="AJ44" s="189"/>
      <c r="AK44" s="194"/>
      <c r="AL44" s="195"/>
      <c r="AM44" s="223">
        <f>AN40*AN44+AO40*AO44+AP40*AP44+AQ40*AQ44+AR40*AR44+AS40*AS44+AT40*AT44+AU40*AU44</f>
        <v>0</v>
      </c>
      <c r="AN44" s="194"/>
      <c r="AO44" s="194"/>
      <c r="AP44" s="194"/>
      <c r="AQ44" s="194"/>
      <c r="AR44" s="194"/>
      <c r="AS44" s="194"/>
      <c r="AT44" s="194"/>
      <c r="AU44" s="196"/>
    </row>
    <row r="45" spans="1:98" s="73" customFormat="1" ht="17.7" customHeight="1" thickBot="1">
      <c r="A45" s="87"/>
      <c r="B45" s="88"/>
      <c r="C45" s="89"/>
      <c r="D45" s="151"/>
      <c r="E45" s="238"/>
      <c r="F45" s="238"/>
      <c r="G45" s="750" t="str">
        <f>IF('例　①収支予算書　基盤強化推進費'!AF51="","",'例　①収支予算書　基盤強化推進費'!AF51)</f>
        <v>前泊入り(ｺｰﾄ設営含)</v>
      </c>
      <c r="H45" s="751"/>
      <c r="I45" s="751"/>
      <c r="J45" s="752"/>
      <c r="K45" s="768">
        <f>AI51</f>
        <v>8</v>
      </c>
      <c r="L45" s="769"/>
      <c r="M45" s="706">
        <f>AI51*AJ51</f>
        <v>16000</v>
      </c>
      <c r="N45" s="707"/>
      <c r="O45" s="706">
        <f>10000*AK51</f>
        <v>30000</v>
      </c>
      <c r="P45" s="707"/>
      <c r="Q45" s="706">
        <f>AL51</f>
        <v>1500</v>
      </c>
      <c r="R45" s="790"/>
      <c r="S45" s="706">
        <f>AH59</f>
        <v>0</v>
      </c>
      <c r="T45" s="707"/>
      <c r="U45" s="706">
        <f>AV59</f>
        <v>10000</v>
      </c>
      <c r="V45" s="707"/>
      <c r="W45" s="706">
        <f>AX59</f>
        <v>0</v>
      </c>
      <c r="X45" s="790"/>
      <c r="Y45" s="706">
        <f>AW51</f>
        <v>0</v>
      </c>
      <c r="Z45" s="707"/>
      <c r="AA45" s="779"/>
      <c r="AB45" s="780"/>
      <c r="AC45" s="784"/>
      <c r="AD45" s="787"/>
      <c r="AF45" s="696"/>
      <c r="AG45" s="697"/>
      <c r="AH45" s="220">
        <f t="shared" si="8"/>
        <v>0</v>
      </c>
      <c r="AI45" s="197"/>
      <c r="AJ45" s="197"/>
      <c r="AK45" s="197"/>
      <c r="AL45" s="198"/>
      <c r="AM45" s="225">
        <f>AN40*AN45+AO40*AO45+AP40*AP45+AQ40*AQ45+AR40*AR45+AS40*AS45+AT40*AT45+AU40*AU45</f>
        <v>0</v>
      </c>
      <c r="AN45" s="197"/>
      <c r="AO45" s="197"/>
      <c r="AP45" s="197"/>
      <c r="AQ45" s="197"/>
      <c r="AR45" s="197"/>
      <c r="AS45" s="197"/>
      <c r="AT45" s="197"/>
      <c r="AU45" s="198"/>
    </row>
    <row r="46" spans="1:98" s="73" customFormat="1" ht="17.7" customHeight="1">
      <c r="A46" s="87"/>
      <c r="B46" s="88"/>
      <c r="C46" s="89"/>
      <c r="D46" s="151"/>
      <c r="E46" s="238"/>
      <c r="F46" s="238"/>
      <c r="G46" s="750" t="str">
        <f>IF('例　①収支予算書　基盤強化推進費'!AF52="","",'例　①収支予算書　基盤強化推進費'!AF52)</f>
        <v>大会1日目</v>
      </c>
      <c r="H46" s="751"/>
      <c r="I46" s="751"/>
      <c r="J46" s="752"/>
      <c r="K46" s="768">
        <f t="shared" ref="K46:K49" si="9">AI52</f>
        <v>8</v>
      </c>
      <c r="L46" s="769"/>
      <c r="M46" s="706">
        <f>AI52*AJ52</f>
        <v>16000</v>
      </c>
      <c r="N46" s="707"/>
      <c r="O46" s="706">
        <f t="shared" ref="O46:O49" si="10">10000*AK52</f>
        <v>0</v>
      </c>
      <c r="P46" s="707"/>
      <c r="Q46" s="706">
        <f t="shared" ref="Q46:Q49" si="11">AL52</f>
        <v>1500</v>
      </c>
      <c r="R46" s="790"/>
      <c r="S46" s="706">
        <f t="shared" ref="S46:S49" si="12">AH60</f>
        <v>3600</v>
      </c>
      <c r="T46" s="707"/>
      <c r="U46" s="706">
        <f>AV60</f>
        <v>20000</v>
      </c>
      <c r="V46" s="707"/>
      <c r="W46" s="706">
        <f>AX60</f>
        <v>0</v>
      </c>
      <c r="X46" s="790"/>
      <c r="Y46" s="706">
        <f t="shared" ref="Y46:Y49" si="13">AW52</f>
        <v>500</v>
      </c>
      <c r="Z46" s="707"/>
      <c r="AA46" s="779"/>
      <c r="AB46" s="780"/>
      <c r="AC46" s="784"/>
      <c r="AD46" s="787"/>
      <c r="AF46" s="86"/>
      <c r="AG46" s="176" t="s">
        <v>292</v>
      </c>
      <c r="AH46" s="324">
        <f>SUM(AH41:AH45)</f>
        <v>46800</v>
      </c>
      <c r="AI46" s="86"/>
      <c r="AJ46" s="86"/>
      <c r="AK46" s="86"/>
      <c r="AL46" s="176" t="s">
        <v>292</v>
      </c>
      <c r="AM46" s="324">
        <f>SUM(AM41:AM45)</f>
        <v>4500</v>
      </c>
      <c r="AN46" s="86"/>
      <c r="AO46" s="181"/>
      <c r="AP46" s="180"/>
      <c r="AQ46" s="180"/>
      <c r="AR46" s="180"/>
      <c r="AS46" s="180"/>
      <c r="AT46" s="180"/>
      <c r="AU46" s="180"/>
    </row>
    <row r="47" spans="1:98" s="73" customFormat="1" ht="17.7" customHeight="1">
      <c r="A47" s="87"/>
      <c r="B47" s="88"/>
      <c r="C47" s="89"/>
      <c r="D47" s="151"/>
      <c r="E47" s="238"/>
      <c r="F47" s="238"/>
      <c r="G47" s="750" t="str">
        <f>IF('例　①収支予算書　基盤強化推進費'!AF53="","",'例　①収支予算書　基盤強化推進費'!AF53)</f>
        <v>大会2日目</v>
      </c>
      <c r="H47" s="751"/>
      <c r="I47" s="751"/>
      <c r="J47" s="752"/>
      <c r="K47" s="768">
        <f t="shared" si="9"/>
        <v>8</v>
      </c>
      <c r="L47" s="769"/>
      <c r="M47" s="706">
        <f>AI53*AJ53</f>
        <v>16000</v>
      </c>
      <c r="N47" s="707"/>
      <c r="O47" s="706">
        <f t="shared" si="10"/>
        <v>0</v>
      </c>
      <c r="P47" s="707"/>
      <c r="Q47" s="706">
        <f t="shared" si="11"/>
        <v>1500</v>
      </c>
      <c r="R47" s="790"/>
      <c r="S47" s="706">
        <f t="shared" si="12"/>
        <v>2400</v>
      </c>
      <c r="T47" s="707"/>
      <c r="U47" s="706">
        <f>AV61</f>
        <v>0</v>
      </c>
      <c r="V47" s="707"/>
      <c r="W47" s="706">
        <f>AX61</f>
        <v>0</v>
      </c>
      <c r="X47" s="790"/>
      <c r="Y47" s="706">
        <f t="shared" si="13"/>
        <v>500</v>
      </c>
      <c r="Z47" s="707"/>
      <c r="AA47" s="779"/>
      <c r="AB47" s="780"/>
      <c r="AC47" s="784"/>
      <c r="AD47" s="787"/>
      <c r="AF47" s="551" t="s">
        <v>338</v>
      </c>
      <c r="AG47" s="551"/>
      <c r="AH47" s="325">
        <f>AH46+AM46</f>
        <v>51300</v>
      </c>
      <c r="AI47" s="180"/>
      <c r="AJ47" s="180"/>
      <c r="AK47" s="180"/>
      <c r="AL47" s="180"/>
      <c r="AM47" s="180"/>
      <c r="AN47" s="180"/>
      <c r="AO47" s="180"/>
      <c r="AP47" s="180"/>
      <c r="AQ47" s="180"/>
      <c r="AR47" s="180"/>
      <c r="AS47" s="180"/>
      <c r="AT47" s="180"/>
      <c r="AU47" s="180"/>
    </row>
    <row r="48" spans="1:98" s="73" customFormat="1" ht="17.7" customHeight="1" thickBot="1">
      <c r="A48" s="87"/>
      <c r="B48" s="88"/>
      <c r="C48" s="89"/>
      <c r="D48" s="151"/>
      <c r="E48" s="238"/>
      <c r="F48" s="238"/>
      <c r="G48" s="750" t="str">
        <f>IF('例　①収支予算書　基盤強化推進費'!AF54="","",'例　①収支予算書　基盤強化推進費'!AF54)</f>
        <v/>
      </c>
      <c r="H48" s="751"/>
      <c r="I48" s="751"/>
      <c r="J48" s="752"/>
      <c r="K48" s="768">
        <f t="shared" si="9"/>
        <v>0</v>
      </c>
      <c r="L48" s="769"/>
      <c r="M48" s="706">
        <f>AI54*AJ54</f>
        <v>0</v>
      </c>
      <c r="N48" s="707"/>
      <c r="O48" s="706">
        <f t="shared" si="10"/>
        <v>0</v>
      </c>
      <c r="P48" s="707"/>
      <c r="Q48" s="706">
        <f t="shared" si="11"/>
        <v>0</v>
      </c>
      <c r="R48" s="790"/>
      <c r="S48" s="706">
        <f t="shared" si="12"/>
        <v>0</v>
      </c>
      <c r="T48" s="707"/>
      <c r="U48" s="706">
        <f>AV62</f>
        <v>0</v>
      </c>
      <c r="V48" s="707"/>
      <c r="W48" s="706">
        <f>AX62</f>
        <v>0</v>
      </c>
      <c r="X48" s="790"/>
      <c r="Y48" s="706">
        <f t="shared" si="13"/>
        <v>0</v>
      </c>
      <c r="Z48" s="707"/>
      <c r="AA48" s="779"/>
      <c r="AB48" s="780"/>
      <c r="AC48" s="784"/>
      <c r="AD48" s="787"/>
      <c r="AF48" s="174"/>
      <c r="AG48" s="174"/>
      <c r="AH48" s="173"/>
    </row>
    <row r="49" spans="1:70" s="73" customFormat="1" ht="17.7" customHeight="1" thickBot="1">
      <c r="A49" s="91"/>
      <c r="B49" s="93"/>
      <c r="C49" s="92"/>
      <c r="D49" s="152"/>
      <c r="E49" s="239"/>
      <c r="F49" s="239"/>
      <c r="G49" s="750" t="str">
        <f>IF('例　①収支予算書　基盤強化推進費'!AF55="","",'例　①収支予算書　基盤強化推進費'!AF55)</f>
        <v/>
      </c>
      <c r="H49" s="751"/>
      <c r="I49" s="751"/>
      <c r="J49" s="752"/>
      <c r="K49" s="753">
        <f t="shared" si="9"/>
        <v>0</v>
      </c>
      <c r="L49" s="754"/>
      <c r="M49" s="698">
        <f>AI55*AJ55</f>
        <v>0</v>
      </c>
      <c r="N49" s="699"/>
      <c r="O49" s="698">
        <f t="shared" si="10"/>
        <v>0</v>
      </c>
      <c r="P49" s="699"/>
      <c r="Q49" s="698">
        <f t="shared" si="11"/>
        <v>0</v>
      </c>
      <c r="R49" s="791"/>
      <c r="S49" s="698">
        <f t="shared" si="12"/>
        <v>0</v>
      </c>
      <c r="T49" s="699"/>
      <c r="U49" s="698">
        <f>AV63</f>
        <v>0</v>
      </c>
      <c r="V49" s="699"/>
      <c r="W49" s="698">
        <f>AX63</f>
        <v>0</v>
      </c>
      <c r="X49" s="791"/>
      <c r="Y49" s="706">
        <f t="shared" si="13"/>
        <v>0</v>
      </c>
      <c r="Z49" s="707"/>
      <c r="AA49" s="781"/>
      <c r="AB49" s="782"/>
      <c r="AC49" s="785"/>
      <c r="AD49" s="788"/>
      <c r="AF49" s="639" t="s">
        <v>296</v>
      </c>
      <c r="AG49" s="640"/>
      <c r="AH49" s="717" t="s">
        <v>314</v>
      </c>
      <c r="AI49" s="718"/>
      <c r="AJ49" s="718"/>
      <c r="AK49" s="719"/>
      <c r="AL49" s="714" t="s">
        <v>299</v>
      </c>
      <c r="AM49" s="715"/>
      <c r="AN49" s="715"/>
      <c r="AO49" s="715"/>
      <c r="AP49" s="715"/>
      <c r="AQ49" s="715"/>
      <c r="AR49" s="715"/>
      <c r="AS49" s="715"/>
      <c r="AT49" s="715"/>
      <c r="AU49" s="715"/>
      <c r="AV49" s="716"/>
      <c r="AW49" s="841" t="s">
        <v>303</v>
      </c>
      <c r="AX49" s="842"/>
      <c r="AY49" s="842"/>
      <c r="AZ49" s="842"/>
      <c r="BA49" s="842"/>
      <c r="BB49" s="843"/>
      <c r="BL49" s="110"/>
      <c r="BM49" s="110"/>
      <c r="BN49" s="110"/>
      <c r="BO49" s="74"/>
      <c r="BP49" s="74"/>
      <c r="BQ49" s="74"/>
      <c r="BR49" s="74"/>
    </row>
    <row r="50" spans="1:70" s="73" customFormat="1" ht="17.7" customHeight="1" thickBot="1">
      <c r="A50" s="542" t="s">
        <v>1</v>
      </c>
      <c r="B50" s="543"/>
      <c r="C50" s="544"/>
      <c r="D50" s="643">
        <f>K50+Q50+W50+AC50</f>
        <v>1100</v>
      </c>
      <c r="E50" s="644"/>
      <c r="F50" s="645"/>
      <c r="G50" s="649" t="s">
        <v>457</v>
      </c>
      <c r="H50" s="650"/>
      <c r="I50" s="650"/>
      <c r="J50" s="651"/>
      <c r="K50" s="655">
        <v>1100</v>
      </c>
      <c r="L50" s="795"/>
      <c r="M50" s="797"/>
      <c r="N50" s="797"/>
      <c r="O50" s="797"/>
      <c r="P50" s="797"/>
      <c r="Q50" s="796"/>
      <c r="R50" s="796"/>
      <c r="S50" s="797"/>
      <c r="T50" s="797"/>
      <c r="U50" s="797"/>
      <c r="V50" s="797"/>
      <c r="W50" s="796"/>
      <c r="X50" s="796"/>
      <c r="Y50" s="660"/>
      <c r="Z50" s="660"/>
      <c r="AA50" s="660"/>
      <c r="AB50" s="660"/>
      <c r="AC50" s="655"/>
      <c r="AD50" s="667"/>
      <c r="AF50" s="702" t="s">
        <v>316</v>
      </c>
      <c r="AG50" s="703"/>
      <c r="AH50" s="294" t="s">
        <v>292</v>
      </c>
      <c r="AI50" s="298" t="s">
        <v>391</v>
      </c>
      <c r="AJ50" s="299" t="s">
        <v>293</v>
      </c>
      <c r="AK50" s="300" t="s">
        <v>300</v>
      </c>
      <c r="AL50" s="294" t="s">
        <v>292</v>
      </c>
      <c r="AM50" s="215">
        <v>500</v>
      </c>
      <c r="AN50" s="209">
        <v>1000</v>
      </c>
      <c r="AO50" s="209"/>
      <c r="AP50" s="209"/>
      <c r="AQ50" s="209"/>
      <c r="AR50" s="209"/>
      <c r="AS50" s="209"/>
      <c r="AT50" s="362"/>
      <c r="AU50" s="394"/>
      <c r="AV50" s="399"/>
      <c r="AW50" s="294" t="s">
        <v>292</v>
      </c>
      <c r="AX50" s="395">
        <v>500</v>
      </c>
      <c r="AY50" s="209"/>
      <c r="AZ50" s="209"/>
      <c r="BA50" s="209"/>
      <c r="BB50" s="227"/>
      <c r="BC50" s="312" t="s">
        <v>376</v>
      </c>
      <c r="BK50" s="110"/>
    </row>
    <row r="51" spans="1:70" s="73" customFormat="1" ht="17.7" customHeight="1" thickTop="1">
      <c r="A51" s="678" t="s">
        <v>61</v>
      </c>
      <c r="B51" s="679"/>
      <c r="C51" s="680"/>
      <c r="D51" s="646">
        <f>K51+Q51+W51+AC51+K52+Q52+W52+AC52</f>
        <v>14300</v>
      </c>
      <c r="E51" s="647"/>
      <c r="F51" s="648"/>
      <c r="G51" s="652" t="s">
        <v>458</v>
      </c>
      <c r="H51" s="653"/>
      <c r="I51" s="653"/>
      <c r="J51" s="654"/>
      <c r="K51" s="684">
        <v>14000</v>
      </c>
      <c r="L51" s="685"/>
      <c r="M51" s="661" t="s">
        <v>459</v>
      </c>
      <c r="N51" s="662"/>
      <c r="O51" s="662"/>
      <c r="P51" s="662"/>
      <c r="Q51" s="684">
        <v>300</v>
      </c>
      <c r="R51" s="685"/>
      <c r="S51" s="661"/>
      <c r="T51" s="662"/>
      <c r="U51" s="662"/>
      <c r="V51" s="662"/>
      <c r="W51" s="684"/>
      <c r="X51" s="685"/>
      <c r="Y51" s="661"/>
      <c r="Z51" s="662"/>
      <c r="AA51" s="662"/>
      <c r="AB51" s="662"/>
      <c r="AC51" s="684"/>
      <c r="AD51" s="852"/>
      <c r="AF51" s="704" t="s">
        <v>454</v>
      </c>
      <c r="AG51" s="705"/>
      <c r="AH51" s="217">
        <f>(AI51*AJ51)+(AK51*10000)</f>
        <v>46000</v>
      </c>
      <c r="AI51" s="108">
        <v>8</v>
      </c>
      <c r="AJ51" s="189">
        <v>2000</v>
      </c>
      <c r="AK51" s="193">
        <v>3</v>
      </c>
      <c r="AL51" s="217">
        <f>AM50*AM51+AN50*AN51+AO50*AO51+AP50*AP51+AQ50*AQ51+AR50*AR51+AS50*AS51+AT50*AT51+AU50*AU51+AV50*AV51</f>
        <v>1500</v>
      </c>
      <c r="AM51" s="370">
        <v>1</v>
      </c>
      <c r="AN51" s="371">
        <v>1</v>
      </c>
      <c r="AO51" s="370"/>
      <c r="AP51" s="370"/>
      <c r="AQ51" s="370"/>
      <c r="AR51" s="370"/>
      <c r="AS51" s="372"/>
      <c r="AT51" s="373"/>
      <c r="AU51" s="400"/>
      <c r="AV51" s="401"/>
      <c r="AW51" s="221">
        <f>AX50*AX51+AY50*AY51+AZ50*AZ51+BA50*BA51+BB50*BB51</f>
        <v>0</v>
      </c>
      <c r="AX51" s="396"/>
      <c r="AY51" s="364"/>
      <c r="AZ51" s="364"/>
      <c r="BA51" s="364"/>
      <c r="BB51" s="365"/>
      <c r="BI51" s="110"/>
      <c r="BJ51" s="110"/>
    </row>
    <row r="52" spans="1:70" s="73" customFormat="1" ht="17.7" customHeight="1" thickBot="1">
      <c r="A52" s="91"/>
      <c r="B52" s="93"/>
      <c r="C52" s="92"/>
      <c r="D52" s="152"/>
      <c r="E52" s="239"/>
      <c r="F52" s="239"/>
      <c r="G52" s="668"/>
      <c r="H52" s="669"/>
      <c r="I52" s="669"/>
      <c r="J52" s="670"/>
      <c r="K52" s="663"/>
      <c r="L52" s="673"/>
      <c r="M52" s="691"/>
      <c r="N52" s="692"/>
      <c r="O52" s="692"/>
      <c r="P52" s="692"/>
      <c r="Q52" s="663"/>
      <c r="R52" s="673"/>
      <c r="S52" s="691"/>
      <c r="T52" s="692"/>
      <c r="U52" s="692"/>
      <c r="V52" s="692"/>
      <c r="W52" s="663"/>
      <c r="X52" s="673"/>
      <c r="Y52" s="691"/>
      <c r="Z52" s="692"/>
      <c r="AA52" s="692"/>
      <c r="AB52" s="692"/>
      <c r="AC52" s="663"/>
      <c r="AD52" s="664"/>
      <c r="AF52" s="708" t="s">
        <v>455</v>
      </c>
      <c r="AG52" s="709"/>
      <c r="AH52" s="219">
        <f>(AI52*AJ52)+(AK52*10000)</f>
        <v>16000</v>
      </c>
      <c r="AI52" s="109">
        <v>8</v>
      </c>
      <c r="AJ52" s="194">
        <v>2000</v>
      </c>
      <c r="AK52" s="196"/>
      <c r="AL52" s="217">
        <f>AM50*AM52+AN50*AN52+AO50*AO52+AP50*AP52+AQ50*AQ52+AR50*AR52+AS50*AS52+AT50*AT52+AU50*AU52+AV50*AV52</f>
        <v>1500</v>
      </c>
      <c r="AM52" s="366">
        <v>1</v>
      </c>
      <c r="AN52" s="366">
        <v>1</v>
      </c>
      <c r="AO52" s="366"/>
      <c r="AP52" s="366"/>
      <c r="AQ52" s="366"/>
      <c r="AR52" s="366"/>
      <c r="AS52" s="366"/>
      <c r="AT52" s="374"/>
      <c r="AU52" s="402"/>
      <c r="AV52" s="403"/>
      <c r="AW52" s="223">
        <f>AX50*AX52+AY50*AY52+AZ50*AZ52+BA50*BA52+BB50*BB52</f>
        <v>500</v>
      </c>
      <c r="AX52" s="397">
        <v>1</v>
      </c>
      <c r="AY52" s="366"/>
      <c r="AZ52" s="366"/>
      <c r="BA52" s="366"/>
      <c r="BB52" s="367"/>
    </row>
    <row r="53" spans="1:70" s="73" customFormat="1" ht="17.7" customHeight="1" thickBot="1">
      <c r="A53" s="542" t="s">
        <v>62</v>
      </c>
      <c r="B53" s="543"/>
      <c r="C53" s="544"/>
      <c r="D53" s="643">
        <f>K53+Q53+W53+AC53</f>
        <v>0</v>
      </c>
      <c r="E53" s="644"/>
      <c r="F53" s="645"/>
      <c r="G53" s="649"/>
      <c r="H53" s="650"/>
      <c r="I53" s="650"/>
      <c r="J53" s="651"/>
      <c r="K53" s="655"/>
      <c r="L53" s="656"/>
      <c r="M53" s="659"/>
      <c r="N53" s="660"/>
      <c r="O53" s="660"/>
      <c r="P53" s="660"/>
      <c r="Q53" s="655"/>
      <c r="R53" s="656"/>
      <c r="S53" s="659"/>
      <c r="T53" s="660"/>
      <c r="U53" s="660"/>
      <c r="V53" s="660"/>
      <c r="W53" s="655"/>
      <c r="X53" s="656"/>
      <c r="Y53" s="659"/>
      <c r="Z53" s="660"/>
      <c r="AA53" s="660"/>
      <c r="AB53" s="660"/>
      <c r="AC53" s="655"/>
      <c r="AD53" s="667"/>
      <c r="AF53" s="708" t="s">
        <v>456</v>
      </c>
      <c r="AG53" s="709"/>
      <c r="AH53" s="219">
        <f>(AI53*AJ53)+(AK53*10000)</f>
        <v>16000</v>
      </c>
      <c r="AI53" s="109">
        <v>8</v>
      </c>
      <c r="AJ53" s="194">
        <v>2000</v>
      </c>
      <c r="AK53" s="196"/>
      <c r="AL53" s="217">
        <f>AM50*AM53+AN50*AN53+AO50*AO53+AP50*AP53+AQ50*AQ53+AR50*AR53+AS50*AS53+AT50*AT53+AU50*AU53+AV50*AV53</f>
        <v>1500</v>
      </c>
      <c r="AM53" s="366">
        <v>1</v>
      </c>
      <c r="AN53" s="366">
        <v>1</v>
      </c>
      <c r="AO53" s="366"/>
      <c r="AP53" s="366"/>
      <c r="AQ53" s="366"/>
      <c r="AR53" s="366"/>
      <c r="AS53" s="366"/>
      <c r="AT53" s="374"/>
      <c r="AU53" s="402"/>
      <c r="AV53" s="403"/>
      <c r="AW53" s="223">
        <f>AX50*AX53+AY50*AY53+AZ50*AZ53+BA50*BA53+BB50*BB53</f>
        <v>500</v>
      </c>
      <c r="AX53" s="397">
        <v>1</v>
      </c>
      <c r="AY53" s="366"/>
      <c r="AZ53" s="366"/>
      <c r="BA53" s="366"/>
      <c r="BB53" s="367"/>
      <c r="BC53" s="312" t="s">
        <v>441</v>
      </c>
    </row>
    <row r="54" spans="1:70" s="73" customFormat="1" ht="17.7" customHeight="1" thickBot="1">
      <c r="A54" s="542" t="s">
        <v>63</v>
      </c>
      <c r="B54" s="543"/>
      <c r="C54" s="544"/>
      <c r="D54" s="643">
        <f>K54+Q54+W54+AC54</f>
        <v>20000</v>
      </c>
      <c r="E54" s="644"/>
      <c r="F54" s="645"/>
      <c r="G54" s="649" t="s">
        <v>460</v>
      </c>
      <c r="H54" s="650"/>
      <c r="I54" s="650"/>
      <c r="J54" s="651"/>
      <c r="K54" s="655">
        <v>20000</v>
      </c>
      <c r="L54" s="656"/>
      <c r="M54" s="659"/>
      <c r="N54" s="660"/>
      <c r="O54" s="660"/>
      <c r="P54" s="660"/>
      <c r="Q54" s="655"/>
      <c r="R54" s="656"/>
      <c r="S54" s="659"/>
      <c r="T54" s="660"/>
      <c r="U54" s="660"/>
      <c r="V54" s="660"/>
      <c r="W54" s="655"/>
      <c r="X54" s="656"/>
      <c r="Y54" s="659"/>
      <c r="Z54" s="660"/>
      <c r="AA54" s="660"/>
      <c r="AB54" s="660"/>
      <c r="AC54" s="655"/>
      <c r="AD54" s="667"/>
      <c r="AF54" s="708"/>
      <c r="AG54" s="709"/>
      <c r="AH54" s="219">
        <f t="shared" ref="AH54:AH55" si="14">(AI54*AJ54)+(AK54*10000)</f>
        <v>0</v>
      </c>
      <c r="AI54" s="109"/>
      <c r="AJ54" s="194"/>
      <c r="AK54" s="196"/>
      <c r="AL54" s="219">
        <f>AM50*AM54+AN50*AN54+AO50*AO54+AP50*AP54+AQ50*AQ54+AR50*AR54+AS50*AS54+AT50*AT54+AU50*AU54+AV50*AV54</f>
        <v>0</v>
      </c>
      <c r="AM54" s="366"/>
      <c r="AN54" s="366"/>
      <c r="AO54" s="366"/>
      <c r="AP54" s="366"/>
      <c r="AQ54" s="366"/>
      <c r="AR54" s="366"/>
      <c r="AS54" s="366"/>
      <c r="AT54" s="374"/>
      <c r="AU54" s="402"/>
      <c r="AV54" s="403"/>
      <c r="AW54" s="223">
        <f>AX50*AX54+AY50*AY54+AZ50*AZ54+BA50*BA54+BB50*BB54</f>
        <v>0</v>
      </c>
      <c r="AX54" s="397"/>
      <c r="AY54" s="366"/>
      <c r="AZ54" s="366"/>
      <c r="BA54" s="366"/>
      <c r="BB54" s="367"/>
      <c r="BF54" s="110"/>
      <c r="BG54" s="110"/>
      <c r="BH54" s="110"/>
    </row>
    <row r="55" spans="1:70" s="73" customFormat="1" ht="17.7" customHeight="1" thickBot="1">
      <c r="A55" s="542" t="s">
        <v>64</v>
      </c>
      <c r="B55" s="543"/>
      <c r="C55" s="544"/>
      <c r="D55" s="643">
        <f>K55+Q55+W55+AC55</f>
        <v>100000</v>
      </c>
      <c r="E55" s="644"/>
      <c r="F55" s="645"/>
      <c r="G55" s="649" t="s">
        <v>461</v>
      </c>
      <c r="H55" s="650"/>
      <c r="I55" s="650"/>
      <c r="J55" s="651"/>
      <c r="K55" s="655">
        <v>100000</v>
      </c>
      <c r="L55" s="656"/>
      <c r="M55" s="659"/>
      <c r="N55" s="660"/>
      <c r="O55" s="660"/>
      <c r="P55" s="660"/>
      <c r="Q55" s="655"/>
      <c r="R55" s="656"/>
      <c r="S55" s="659"/>
      <c r="T55" s="660"/>
      <c r="U55" s="660"/>
      <c r="V55" s="660"/>
      <c r="W55" s="655"/>
      <c r="X55" s="656"/>
      <c r="Y55" s="659"/>
      <c r="Z55" s="660"/>
      <c r="AA55" s="660"/>
      <c r="AB55" s="660"/>
      <c r="AC55" s="655"/>
      <c r="AD55" s="667"/>
      <c r="AF55" s="696"/>
      <c r="AG55" s="697"/>
      <c r="AH55" s="220">
        <f t="shared" si="14"/>
        <v>0</v>
      </c>
      <c r="AI55" s="94"/>
      <c r="AJ55" s="197"/>
      <c r="AK55" s="198"/>
      <c r="AL55" s="220">
        <f>AM50*AM55+AN50*AN55+AO50*AO55+AP50*AP55+AQ50*AQ55+AR50*AR55+AS50*AS55+AT50*AT55+AU50*AU55+AV50*AV55</f>
        <v>0</v>
      </c>
      <c r="AM55" s="368"/>
      <c r="AN55" s="368"/>
      <c r="AO55" s="368"/>
      <c r="AP55" s="368"/>
      <c r="AQ55" s="368"/>
      <c r="AR55" s="368"/>
      <c r="AS55" s="368"/>
      <c r="AT55" s="375"/>
      <c r="AU55" s="404"/>
      <c r="AV55" s="405"/>
      <c r="AW55" s="225">
        <f>AX50*AX55+AY50*AY55+AZ50*AZ55+BA50*BA55+BB50*BB55</f>
        <v>0</v>
      </c>
      <c r="AX55" s="398"/>
      <c r="AY55" s="368"/>
      <c r="AZ55" s="368"/>
      <c r="BA55" s="368"/>
      <c r="BB55" s="369"/>
    </row>
    <row r="56" spans="1:70" s="73" customFormat="1" ht="16.95" customHeight="1" thickBot="1">
      <c r="A56" s="542" t="s">
        <v>65</v>
      </c>
      <c r="B56" s="543"/>
      <c r="C56" s="544"/>
      <c r="D56" s="643">
        <f>K56+Q56+W56+AC56</f>
        <v>0</v>
      </c>
      <c r="E56" s="644"/>
      <c r="F56" s="645"/>
      <c r="G56" s="649"/>
      <c r="H56" s="650"/>
      <c r="I56" s="650"/>
      <c r="J56" s="651"/>
      <c r="K56" s="655"/>
      <c r="L56" s="656"/>
      <c r="M56" s="659"/>
      <c r="N56" s="660"/>
      <c r="O56" s="660"/>
      <c r="P56" s="660"/>
      <c r="Q56" s="655"/>
      <c r="R56" s="656"/>
      <c r="S56" s="659"/>
      <c r="T56" s="660"/>
      <c r="U56" s="660"/>
      <c r="V56" s="660"/>
      <c r="W56" s="655"/>
      <c r="X56" s="656"/>
      <c r="Y56" s="659"/>
      <c r="Z56" s="660"/>
      <c r="AA56" s="660"/>
      <c r="AB56" s="660"/>
      <c r="AC56" s="655"/>
      <c r="AD56" s="667"/>
      <c r="AF56" s="90"/>
      <c r="AG56" s="176" t="s">
        <v>335</v>
      </c>
      <c r="AH56" s="213">
        <f>SUM(AH51:AH55)</f>
        <v>78000</v>
      </c>
      <c r="AI56" s="110"/>
      <c r="AJ56" s="110"/>
      <c r="AK56" s="176" t="s">
        <v>292</v>
      </c>
      <c r="AL56" s="213">
        <f>SUM(AL51:AL55)</f>
        <v>4500</v>
      </c>
      <c r="AM56" s="110"/>
      <c r="AN56" s="181"/>
      <c r="AO56" s="110"/>
      <c r="AP56" s="110"/>
      <c r="AQ56" s="110"/>
      <c r="AR56" s="110"/>
      <c r="AS56" s="110"/>
      <c r="AT56" s="110"/>
      <c r="AU56" s="110"/>
      <c r="AV56" s="176" t="s">
        <v>292</v>
      </c>
      <c r="AW56" s="214">
        <f>SUM(AW51:AW55)</f>
        <v>1000</v>
      </c>
      <c r="AX56" s="110"/>
      <c r="AY56" s="110"/>
      <c r="AZ56" s="110"/>
      <c r="BA56" s="110"/>
      <c r="BB56" s="110"/>
      <c r="BC56" s="110"/>
      <c r="BD56" s="110"/>
    </row>
    <row r="57" spans="1:70" s="73" customFormat="1" ht="17.7" customHeight="1" thickBot="1">
      <c r="A57" s="678" t="s">
        <v>66</v>
      </c>
      <c r="B57" s="679"/>
      <c r="C57" s="680"/>
      <c r="D57" s="646">
        <f>K57+Q57+W57+AC57+K58+Q58+W58+AC58+K59+Q59+W59+AC59</f>
        <v>56000</v>
      </c>
      <c r="E57" s="647"/>
      <c r="F57" s="648"/>
      <c r="G57" s="652" t="s">
        <v>462</v>
      </c>
      <c r="H57" s="653"/>
      <c r="I57" s="653"/>
      <c r="J57" s="654"/>
      <c r="K57" s="684">
        <v>34000</v>
      </c>
      <c r="L57" s="685"/>
      <c r="M57" s="661" t="s">
        <v>463</v>
      </c>
      <c r="N57" s="662"/>
      <c r="O57" s="662"/>
      <c r="P57" s="662"/>
      <c r="Q57" s="684">
        <v>10000</v>
      </c>
      <c r="R57" s="685"/>
      <c r="S57" s="661" t="s">
        <v>464</v>
      </c>
      <c r="T57" s="662"/>
      <c r="U57" s="662"/>
      <c r="V57" s="662"/>
      <c r="W57" s="684">
        <v>12000</v>
      </c>
      <c r="X57" s="685"/>
      <c r="Y57" s="661"/>
      <c r="Z57" s="662"/>
      <c r="AA57" s="662"/>
      <c r="AB57" s="662"/>
      <c r="AC57" s="684"/>
      <c r="AD57" s="852"/>
      <c r="AF57" s="639" t="s">
        <v>296</v>
      </c>
      <c r="AG57" s="640"/>
      <c r="AH57" s="844" t="s">
        <v>542</v>
      </c>
      <c r="AI57" s="845"/>
      <c r="AJ57" s="845"/>
      <c r="AK57" s="845"/>
      <c r="AL57" s="845"/>
      <c r="AM57" s="845"/>
      <c r="AN57" s="845"/>
      <c r="AO57" s="845"/>
      <c r="AP57" s="845"/>
      <c r="AQ57" s="845"/>
      <c r="AR57" s="845"/>
      <c r="AS57" s="845"/>
      <c r="AT57" s="845"/>
      <c r="AU57" s="846"/>
      <c r="AV57" s="847" t="s">
        <v>334</v>
      </c>
      <c r="AW57" s="848"/>
      <c r="AX57" s="849" t="s">
        <v>301</v>
      </c>
      <c r="AY57" s="850"/>
      <c r="AZ57" s="850"/>
      <c r="BA57" s="850"/>
      <c r="BB57" s="851"/>
      <c r="BD57" s="74"/>
      <c r="BE57" s="110"/>
      <c r="BI57" s="74"/>
    </row>
    <row r="58" spans="1:70" s="73" customFormat="1" ht="17.7" customHeight="1" thickBot="1">
      <c r="A58" s="87"/>
      <c r="B58" s="88"/>
      <c r="C58" s="89"/>
      <c r="D58" s="151"/>
      <c r="E58" s="238"/>
      <c r="F58" s="238"/>
      <c r="G58" s="773"/>
      <c r="H58" s="774"/>
      <c r="I58" s="774"/>
      <c r="J58" s="775"/>
      <c r="K58" s="671"/>
      <c r="L58" s="672"/>
      <c r="M58" s="657"/>
      <c r="N58" s="658"/>
      <c r="O58" s="658"/>
      <c r="P58" s="658"/>
      <c r="Q58" s="671"/>
      <c r="R58" s="672"/>
      <c r="S58" s="657"/>
      <c r="T58" s="658"/>
      <c r="U58" s="658"/>
      <c r="V58" s="658"/>
      <c r="W58" s="671"/>
      <c r="X58" s="672"/>
      <c r="Y58" s="657"/>
      <c r="Z58" s="658"/>
      <c r="AA58" s="658"/>
      <c r="AB58" s="658"/>
      <c r="AC58" s="671"/>
      <c r="AD58" s="798"/>
      <c r="AF58" s="552" t="s">
        <v>316</v>
      </c>
      <c r="AG58" s="553"/>
      <c r="AH58" s="294" t="s">
        <v>292</v>
      </c>
      <c r="AI58" s="215">
        <v>400</v>
      </c>
      <c r="AJ58" s="209">
        <v>800</v>
      </c>
      <c r="AK58" s="209">
        <v>1200</v>
      </c>
      <c r="AL58" s="209"/>
      <c r="AM58" s="209"/>
      <c r="AN58" s="209"/>
      <c r="AO58" s="209"/>
      <c r="AP58" s="362"/>
      <c r="AQ58" s="209"/>
      <c r="AR58" s="209"/>
      <c r="AS58" s="209"/>
      <c r="AT58" s="209"/>
      <c r="AU58" s="216"/>
      <c r="AV58" s="294" t="s">
        <v>292</v>
      </c>
      <c r="AW58" s="301" t="s">
        <v>442</v>
      </c>
      <c r="AX58" s="294" t="s">
        <v>292</v>
      </c>
      <c r="AY58" s="209"/>
      <c r="AZ58" s="209"/>
      <c r="BA58" s="209"/>
      <c r="BB58" s="216"/>
      <c r="BC58" s="312" t="s">
        <v>376</v>
      </c>
      <c r="BD58" s="363"/>
    </row>
    <row r="59" spans="1:70" s="73" customFormat="1" ht="17.7" customHeight="1" thickTop="1" thickBot="1">
      <c r="A59" s="91"/>
      <c r="B59" s="93"/>
      <c r="C59" s="92"/>
      <c r="D59" s="152"/>
      <c r="E59" s="239"/>
      <c r="F59" s="239"/>
      <c r="G59" s="668"/>
      <c r="H59" s="669"/>
      <c r="I59" s="669"/>
      <c r="J59" s="670"/>
      <c r="K59" s="663"/>
      <c r="L59" s="673"/>
      <c r="M59" s="691"/>
      <c r="N59" s="692"/>
      <c r="O59" s="692"/>
      <c r="P59" s="692"/>
      <c r="Q59" s="663"/>
      <c r="R59" s="673"/>
      <c r="S59" s="691"/>
      <c r="T59" s="692"/>
      <c r="U59" s="692"/>
      <c r="V59" s="692"/>
      <c r="W59" s="663"/>
      <c r="X59" s="673"/>
      <c r="Y59" s="691"/>
      <c r="Z59" s="692"/>
      <c r="AA59" s="692"/>
      <c r="AB59" s="692"/>
      <c r="AC59" s="663"/>
      <c r="AD59" s="664"/>
      <c r="AF59" s="641" t="str">
        <f>IF('例　①収支予算書　基盤強化推進費'!AF51="","",'例　①収支予算書　基盤強化推進費'!AF51)</f>
        <v>前泊入り(ｺｰﾄ設営含)</v>
      </c>
      <c r="AG59" s="642"/>
      <c r="AH59" s="217">
        <f>AI58*AI59+AJ58*AJ59+AK58*AK59+AL58*AL59+AM58*AM59+AN58*AN59+AO58*AO59+AP58*AP59+AQ58*AQ59+AR58*AR59+AS58*AS59+AT58*AT59+AU58*AU59</f>
        <v>0</v>
      </c>
      <c r="AI59" s="372"/>
      <c r="AJ59" s="364"/>
      <c r="AK59" s="364"/>
      <c r="AL59" s="364"/>
      <c r="AM59" s="364"/>
      <c r="AN59" s="364"/>
      <c r="AO59" s="364"/>
      <c r="AP59" s="373"/>
      <c r="AQ59" s="364"/>
      <c r="AR59" s="364"/>
      <c r="AS59" s="364"/>
      <c r="AT59" s="364"/>
      <c r="AU59" s="376"/>
      <c r="AV59" s="217">
        <f>AW59*10000</f>
        <v>10000</v>
      </c>
      <c r="AW59" s="376">
        <v>1</v>
      </c>
      <c r="AX59" s="217">
        <f>AY58*AY59+AZ58*AZ59+BA58*BA59+BB58*BB59</f>
        <v>0</v>
      </c>
      <c r="AY59" s="364"/>
      <c r="AZ59" s="364"/>
      <c r="BA59" s="364"/>
      <c r="BB59" s="376"/>
      <c r="BD59" s="363"/>
    </row>
    <row r="60" spans="1:70" s="73" customFormat="1" ht="17.7" customHeight="1" thickBot="1">
      <c r="A60" s="542" t="s">
        <v>231</v>
      </c>
      <c r="B60" s="543"/>
      <c r="C60" s="544"/>
      <c r="D60" s="643">
        <f>K60+Q60+W60+AC60</f>
        <v>0</v>
      </c>
      <c r="E60" s="644"/>
      <c r="F60" s="645"/>
      <c r="G60" s="649"/>
      <c r="H60" s="650"/>
      <c r="I60" s="650"/>
      <c r="J60" s="651"/>
      <c r="K60" s="665"/>
      <c r="L60" s="674"/>
      <c r="M60" s="659"/>
      <c r="N60" s="660"/>
      <c r="O60" s="660"/>
      <c r="P60" s="660"/>
      <c r="Q60" s="665"/>
      <c r="R60" s="674"/>
      <c r="S60" s="659"/>
      <c r="T60" s="660"/>
      <c r="U60" s="660"/>
      <c r="V60" s="660"/>
      <c r="W60" s="665"/>
      <c r="X60" s="674"/>
      <c r="Y60" s="659"/>
      <c r="Z60" s="660"/>
      <c r="AA60" s="660"/>
      <c r="AB60" s="660"/>
      <c r="AC60" s="665"/>
      <c r="AD60" s="666"/>
      <c r="AF60" s="641" t="str">
        <f>IF('例　①収支予算書　基盤強化推進費'!AF52="","",'例　①収支予算書　基盤強化推進費'!AF52)</f>
        <v>大会1日目</v>
      </c>
      <c r="AG60" s="642"/>
      <c r="AH60" s="219">
        <f>AI58*AI60+AJ58*AJ60+AK58*AK60+AL58*AL60+AM58*AM60+AN58*AN60+AO58*AO60+AP58*AP60+AQ58*AQ60+AR58*AR60+AS58*AS60+AT58*AT60+AU58*AU60</f>
        <v>3600</v>
      </c>
      <c r="AI60" s="379">
        <v>1</v>
      </c>
      <c r="AJ60" s="366">
        <v>1</v>
      </c>
      <c r="AK60" s="366">
        <v>2</v>
      </c>
      <c r="AL60" s="366"/>
      <c r="AM60" s="366"/>
      <c r="AN60" s="366"/>
      <c r="AO60" s="366"/>
      <c r="AP60" s="374"/>
      <c r="AQ60" s="366"/>
      <c r="AR60" s="366"/>
      <c r="AS60" s="366"/>
      <c r="AT60" s="366"/>
      <c r="AU60" s="377"/>
      <c r="AV60" s="217">
        <f t="shared" ref="AV60:AV63" si="15">AW60*10000</f>
        <v>20000</v>
      </c>
      <c r="AW60" s="377">
        <v>2</v>
      </c>
      <c r="AX60" s="219">
        <f>AY58*AY60+AZ58*AZ60+BA58*BA60+BB58*BB60</f>
        <v>0</v>
      </c>
      <c r="AY60" s="366"/>
      <c r="AZ60" s="366"/>
      <c r="BA60" s="366"/>
      <c r="BB60" s="377"/>
      <c r="BD60" s="363"/>
      <c r="BF60" s="74"/>
      <c r="BG60" s="74"/>
      <c r="BH60" s="74"/>
    </row>
    <row r="61" spans="1:70" s="73" customFormat="1" ht="17.7" customHeight="1" thickBot="1">
      <c r="A61" s="542" t="s">
        <v>232</v>
      </c>
      <c r="B61" s="543"/>
      <c r="C61" s="544"/>
      <c r="D61" s="643">
        <f>K61+Q61+W61+AC61</f>
        <v>0</v>
      </c>
      <c r="E61" s="644"/>
      <c r="F61" s="645"/>
      <c r="G61" s="649"/>
      <c r="H61" s="650"/>
      <c r="I61" s="650"/>
      <c r="J61" s="651"/>
      <c r="K61" s="655"/>
      <c r="L61" s="656"/>
      <c r="M61" s="659"/>
      <c r="N61" s="660"/>
      <c r="O61" s="660"/>
      <c r="P61" s="660"/>
      <c r="Q61" s="655"/>
      <c r="R61" s="656"/>
      <c r="S61" s="659"/>
      <c r="T61" s="660"/>
      <c r="U61" s="660"/>
      <c r="V61" s="660"/>
      <c r="W61" s="655"/>
      <c r="X61" s="656"/>
      <c r="Y61" s="659"/>
      <c r="Z61" s="660"/>
      <c r="AA61" s="660"/>
      <c r="AB61" s="660"/>
      <c r="AC61" s="655"/>
      <c r="AD61" s="667"/>
      <c r="AF61" s="641" t="str">
        <f>IF('例　①収支予算書　基盤強化推進費'!AF53="","",'例　①収支予算書　基盤強化推進費'!AF53)</f>
        <v>大会2日目</v>
      </c>
      <c r="AG61" s="642"/>
      <c r="AH61" s="219">
        <f>AI58*AI61+AJ58*AJ61+AK58*AK61+AL58*AL61+AM58*AM61+AN58*AN61+AO58*AO61+AP58*AP61+AQ58*AQ61+AR58*AR61+AS58*AS61+AT58*AT61+AU58*AU61</f>
        <v>2400</v>
      </c>
      <c r="AI61" s="379">
        <v>1</v>
      </c>
      <c r="AJ61" s="379">
        <v>1</v>
      </c>
      <c r="AK61" s="379">
        <v>1</v>
      </c>
      <c r="AL61" s="379"/>
      <c r="AM61" s="379"/>
      <c r="AN61" s="379"/>
      <c r="AO61" s="379"/>
      <c r="AP61" s="374"/>
      <c r="AQ61" s="366"/>
      <c r="AR61" s="379"/>
      <c r="AS61" s="379"/>
      <c r="AT61" s="379"/>
      <c r="AU61" s="377"/>
      <c r="AV61" s="217">
        <f t="shared" si="15"/>
        <v>0</v>
      </c>
      <c r="AW61" s="377"/>
      <c r="AX61" s="219">
        <f>AY58*AY61+AZ58*AZ61+BA58*BA61+BB58*BB61</f>
        <v>0</v>
      </c>
      <c r="AY61" s="366"/>
      <c r="AZ61" s="366"/>
      <c r="BA61" s="366"/>
      <c r="BB61" s="377"/>
      <c r="BC61" s="312" t="s">
        <v>441</v>
      </c>
      <c r="BD61" s="363"/>
    </row>
    <row r="62" spans="1:70" s="73" customFormat="1" ht="17.7" customHeight="1" thickBot="1">
      <c r="A62" s="542" t="s">
        <v>233</v>
      </c>
      <c r="B62" s="543"/>
      <c r="C62" s="544"/>
      <c r="D62" s="643">
        <f>K62+Q62+W62+AC62</f>
        <v>500</v>
      </c>
      <c r="E62" s="644"/>
      <c r="F62" s="645"/>
      <c r="G62" s="649" t="s">
        <v>465</v>
      </c>
      <c r="H62" s="650"/>
      <c r="I62" s="650"/>
      <c r="J62" s="651"/>
      <c r="K62" s="655">
        <v>500</v>
      </c>
      <c r="L62" s="656"/>
      <c r="M62" s="659"/>
      <c r="N62" s="660"/>
      <c r="O62" s="660"/>
      <c r="P62" s="660"/>
      <c r="Q62" s="655"/>
      <c r="R62" s="656"/>
      <c r="S62" s="659"/>
      <c r="T62" s="660"/>
      <c r="U62" s="660"/>
      <c r="V62" s="660"/>
      <c r="W62" s="655"/>
      <c r="X62" s="656"/>
      <c r="Y62" s="659"/>
      <c r="Z62" s="660"/>
      <c r="AA62" s="660"/>
      <c r="AB62" s="660"/>
      <c r="AC62" s="655"/>
      <c r="AD62" s="667"/>
      <c r="AF62" s="641" t="str">
        <f>IF('例　①収支予算書　基盤強化推進費'!AF54="","",'例　①収支予算書　基盤強化推進費'!AF54)</f>
        <v/>
      </c>
      <c r="AG62" s="642"/>
      <c r="AH62" s="219">
        <f>AI58*AI62+AJ58*AJ62+AK58*AK62+AL58*AL62+AM58*AM62+AN58*AN62+AO58*AO62+AP58*AP62+AQ58*AQ62+AR58*AR62+AS58*AS62+AT58*AT62+AU58*AU62</f>
        <v>0</v>
      </c>
      <c r="AI62" s="379"/>
      <c r="AJ62" s="379"/>
      <c r="AK62" s="379"/>
      <c r="AL62" s="379"/>
      <c r="AM62" s="379"/>
      <c r="AN62" s="379"/>
      <c r="AO62" s="379"/>
      <c r="AP62" s="374"/>
      <c r="AQ62" s="366"/>
      <c r="AR62" s="379"/>
      <c r="AS62" s="379"/>
      <c r="AT62" s="379"/>
      <c r="AU62" s="377"/>
      <c r="AV62" s="217">
        <f t="shared" si="15"/>
        <v>0</v>
      </c>
      <c r="AW62" s="377"/>
      <c r="AX62" s="219">
        <f>AY58*AY62+AZ58*AZ62+BA58*BA62+BB58*BB62</f>
        <v>0</v>
      </c>
      <c r="AY62" s="366"/>
      <c r="AZ62" s="366"/>
      <c r="BA62" s="366"/>
      <c r="BB62" s="377"/>
      <c r="BD62" s="363"/>
      <c r="BE62" s="74"/>
    </row>
    <row r="63" spans="1:70" s="73" customFormat="1" ht="17.7" customHeight="1" thickBot="1">
      <c r="A63" s="675" t="s">
        <v>234</v>
      </c>
      <c r="B63" s="676"/>
      <c r="C63" s="677"/>
      <c r="D63" s="643">
        <f>K63+Q63+W63+AC63</f>
        <v>0</v>
      </c>
      <c r="E63" s="644"/>
      <c r="F63" s="645"/>
      <c r="G63" s="649"/>
      <c r="H63" s="650"/>
      <c r="I63" s="650"/>
      <c r="J63" s="651"/>
      <c r="K63" s="655"/>
      <c r="L63" s="656"/>
      <c r="M63" s="659"/>
      <c r="N63" s="660"/>
      <c r="O63" s="660"/>
      <c r="P63" s="660"/>
      <c r="Q63" s="655"/>
      <c r="R63" s="656"/>
      <c r="S63" s="659"/>
      <c r="T63" s="660"/>
      <c r="U63" s="660"/>
      <c r="V63" s="660"/>
      <c r="W63" s="655"/>
      <c r="X63" s="656"/>
      <c r="Y63" s="659"/>
      <c r="Z63" s="660"/>
      <c r="AA63" s="660"/>
      <c r="AB63" s="660"/>
      <c r="AC63" s="655"/>
      <c r="AD63" s="667"/>
      <c r="AF63" s="569" t="str">
        <f>IF('例　①収支予算書　基盤強化推進費'!AF55="","",'例　①収支予算書　基盤強化推進費'!AF55)</f>
        <v/>
      </c>
      <c r="AG63" s="570"/>
      <c r="AH63" s="220">
        <f>AI58*AI63+AJ58*AJ63+AK58*AK63+AL58*AL63+AM58*AM63+AN58*AN63+AO58*AO63+AP58*AP63+AQ58*AQ63+AR58*AR63+AS58*AS63+AT58*AT63+AU58*AU63</f>
        <v>0</v>
      </c>
      <c r="AI63" s="380"/>
      <c r="AJ63" s="380"/>
      <c r="AK63" s="380"/>
      <c r="AL63" s="380"/>
      <c r="AM63" s="380"/>
      <c r="AN63" s="380"/>
      <c r="AO63" s="380"/>
      <c r="AP63" s="375"/>
      <c r="AQ63" s="368"/>
      <c r="AR63" s="380"/>
      <c r="AS63" s="380"/>
      <c r="AT63" s="380"/>
      <c r="AU63" s="378"/>
      <c r="AV63" s="220">
        <f t="shared" si="15"/>
        <v>0</v>
      </c>
      <c r="AW63" s="378"/>
      <c r="AX63" s="220">
        <f>AY58*AY63+AZ58*AZ63+BA58*BA63+BB58*BB63</f>
        <v>0</v>
      </c>
      <c r="AY63" s="368"/>
      <c r="AZ63" s="368"/>
      <c r="BA63" s="368"/>
      <c r="BB63" s="378"/>
      <c r="BD63" s="363"/>
    </row>
    <row r="64" spans="1:70" s="73" customFormat="1" ht="17.399999999999999" customHeight="1">
      <c r="A64" s="678" t="s">
        <v>235</v>
      </c>
      <c r="B64" s="679"/>
      <c r="C64" s="680"/>
      <c r="D64" s="646">
        <f>SUM(K64:L67)</f>
        <v>21000</v>
      </c>
      <c r="E64" s="647"/>
      <c r="F64" s="648"/>
      <c r="G64" s="688" t="str">
        <f>IF('例　①収支予算書　基盤強化推進費'!AF52="","",'例　①収支予算書　基盤強化推進費'!AF52)</f>
        <v>大会1日目</v>
      </c>
      <c r="H64" s="689"/>
      <c r="I64" s="689"/>
      <c r="J64" s="690"/>
      <c r="K64" s="686">
        <f>Q64+W64+AC64</f>
        <v>10500</v>
      </c>
      <c r="L64" s="687"/>
      <c r="M64" s="755" t="str">
        <f>IF('例　①収支予算書　基盤強化推進費'!AF52="","","役員")</f>
        <v>役員</v>
      </c>
      <c r="N64" s="756"/>
      <c r="O64" s="756"/>
      <c r="P64" s="757"/>
      <c r="Q64" s="686">
        <f>AH69</f>
        <v>8000</v>
      </c>
      <c r="R64" s="764"/>
      <c r="S64" s="755" t="str">
        <f>IF('例　①収支予算書　基盤強化推進費'!AF52="","","審判員")</f>
        <v>審判員</v>
      </c>
      <c r="T64" s="756"/>
      <c r="U64" s="756"/>
      <c r="V64" s="757"/>
      <c r="W64" s="686">
        <f>AM69</f>
        <v>2500</v>
      </c>
      <c r="X64" s="687"/>
      <c r="Y64" s="824"/>
      <c r="Z64" s="825"/>
      <c r="AA64" s="825"/>
      <c r="AB64" s="826"/>
      <c r="AC64" s="827"/>
      <c r="AD64" s="828"/>
      <c r="AF64" s="90"/>
      <c r="AG64" s="176" t="s">
        <v>335</v>
      </c>
      <c r="AH64" s="214">
        <f>SUM(AH59:AH63)</f>
        <v>6000</v>
      </c>
      <c r="AI64" s="111"/>
      <c r="AJ64" s="181"/>
      <c r="AK64" s="111"/>
      <c r="AL64" s="111"/>
      <c r="AM64" s="111"/>
      <c r="AN64" s="111"/>
      <c r="AO64" s="111"/>
      <c r="AP64" s="393"/>
      <c r="AR64" s="111"/>
      <c r="AU64" s="176" t="s">
        <v>292</v>
      </c>
      <c r="AV64" s="214">
        <f>SUM(AV59:AV63)</f>
        <v>30000</v>
      </c>
      <c r="AW64" s="176" t="s">
        <v>292</v>
      </c>
      <c r="AX64" s="214">
        <f>SUM(AX59:AX63)</f>
        <v>0</v>
      </c>
      <c r="AY64" s="181"/>
      <c r="BA64" s="111"/>
      <c r="BB64" s="393"/>
      <c r="BC64" s="110"/>
      <c r="BD64" s="110"/>
    </row>
    <row r="65" spans="1:98" s="73" customFormat="1" ht="17.399999999999999" customHeight="1">
      <c r="A65" s="87"/>
      <c r="B65" s="88"/>
      <c r="C65" s="89"/>
      <c r="D65" s="151"/>
      <c r="E65" s="238"/>
      <c r="F65" s="238"/>
      <c r="G65" s="765" t="str">
        <f>IF('例　①収支予算書　基盤強化推進費'!AF53="","",'例　①収支予算書　基盤強化推進費'!AF53)</f>
        <v>大会2日目</v>
      </c>
      <c r="H65" s="766"/>
      <c r="I65" s="766"/>
      <c r="J65" s="767"/>
      <c r="K65" s="768">
        <f t="shared" ref="K65:K66" si="16">Q65+W65+AC65</f>
        <v>10500</v>
      </c>
      <c r="L65" s="769"/>
      <c r="M65" s="758" t="str">
        <f>IF('例　①収支予算書　基盤強化推進費'!AF53="","","役員")</f>
        <v>役員</v>
      </c>
      <c r="N65" s="759"/>
      <c r="O65" s="759"/>
      <c r="P65" s="760"/>
      <c r="Q65" s="768">
        <f t="shared" ref="Q65:Q67" si="17">AH70</f>
        <v>8000</v>
      </c>
      <c r="R65" s="832"/>
      <c r="S65" s="758" t="str">
        <f>IF('例　①収支予算書　基盤強化推進費'!AF53="","","審判員")</f>
        <v>審判員</v>
      </c>
      <c r="T65" s="759"/>
      <c r="U65" s="759"/>
      <c r="V65" s="760"/>
      <c r="W65" s="768">
        <f t="shared" ref="W65:W67" si="18">AM70</f>
        <v>2500</v>
      </c>
      <c r="X65" s="769"/>
      <c r="Y65" s="835"/>
      <c r="Z65" s="836"/>
      <c r="AA65" s="836"/>
      <c r="AB65" s="837"/>
      <c r="AC65" s="799"/>
      <c r="AD65" s="800"/>
      <c r="AF65" s="551" t="s">
        <v>336</v>
      </c>
      <c r="AG65" s="551"/>
      <c r="AH65" s="325">
        <f>AH56+AL56+AW56+AH64+AV64+AX64</f>
        <v>119500</v>
      </c>
      <c r="AJ65" s="312"/>
      <c r="AY65" s="312"/>
    </row>
    <row r="66" spans="1:98" ht="17.399999999999999" customHeight="1" thickBot="1">
      <c r="A66" s="87"/>
      <c r="B66" s="88"/>
      <c r="C66" s="89"/>
      <c r="D66" s="151"/>
      <c r="E66" s="238"/>
      <c r="F66" s="238"/>
      <c r="G66" s="765" t="str">
        <f>IF('例　①収支予算書　基盤強化推進費'!AF54="","",'例　①収支予算書　基盤強化推進費'!AF54)</f>
        <v/>
      </c>
      <c r="H66" s="766"/>
      <c r="I66" s="766"/>
      <c r="J66" s="767"/>
      <c r="K66" s="768">
        <f t="shared" si="16"/>
        <v>0</v>
      </c>
      <c r="L66" s="769"/>
      <c r="M66" s="758" t="str">
        <f>IF('例　①収支予算書　基盤強化推進費'!AF54="","","役員")</f>
        <v/>
      </c>
      <c r="N66" s="759"/>
      <c r="O66" s="759"/>
      <c r="P66" s="760"/>
      <c r="Q66" s="768">
        <f t="shared" si="17"/>
        <v>0</v>
      </c>
      <c r="R66" s="832"/>
      <c r="S66" s="758" t="str">
        <f>IF('例　①収支予算書　基盤強化推進費'!AF54="","","審判員")</f>
        <v/>
      </c>
      <c r="T66" s="759"/>
      <c r="U66" s="759"/>
      <c r="V66" s="760"/>
      <c r="W66" s="768">
        <f t="shared" si="18"/>
        <v>0</v>
      </c>
      <c r="X66" s="769"/>
      <c r="Y66" s="835"/>
      <c r="Z66" s="836"/>
      <c r="AA66" s="836"/>
      <c r="AB66" s="837"/>
      <c r="AC66" s="799"/>
      <c r="AD66" s="800"/>
      <c r="AE66" s="86"/>
      <c r="AF66" s="73"/>
      <c r="AG66" s="73"/>
      <c r="AH66" s="75"/>
      <c r="AI66" s="73"/>
      <c r="AJ66" s="73"/>
      <c r="AK66" s="73"/>
      <c r="AL66" s="73"/>
      <c r="AM66" s="73"/>
      <c r="AN66" s="73"/>
      <c r="AO66" s="73"/>
      <c r="AP66" s="73"/>
      <c r="AQ66" s="73"/>
      <c r="AR66" s="73"/>
      <c r="AS66" s="73"/>
      <c r="AT66" s="73"/>
      <c r="AU66" s="73"/>
      <c r="AV66" s="73"/>
      <c r="AW66" s="73"/>
      <c r="AX66" s="73"/>
      <c r="AY66" s="73"/>
      <c r="AZ66" s="73"/>
      <c r="BA66" s="73"/>
      <c r="BB66" s="73"/>
      <c r="BC66" s="73"/>
      <c r="BD66" s="73"/>
      <c r="BE66" s="73"/>
      <c r="BF66" s="73"/>
      <c r="BG66" s="73"/>
      <c r="BH66" s="73"/>
      <c r="BI66" s="73"/>
      <c r="BJ66" s="73"/>
      <c r="BK66" s="73"/>
      <c r="BL66" s="73"/>
      <c r="BM66" s="73"/>
      <c r="BN66" s="73"/>
      <c r="BO66" s="73"/>
      <c r="BP66" s="73"/>
      <c r="BQ66" s="73"/>
      <c r="BR66" s="73"/>
      <c r="BS66" s="73"/>
      <c r="BT66" s="73"/>
      <c r="BU66" s="73"/>
      <c r="BV66" s="73"/>
      <c r="BW66" s="73"/>
      <c r="BX66" s="73"/>
      <c r="BY66" s="73"/>
      <c r="BZ66" s="73"/>
      <c r="CA66" s="73"/>
      <c r="CB66" s="73"/>
      <c r="CC66" s="73"/>
      <c r="CD66" s="73"/>
      <c r="CE66" s="73"/>
      <c r="CF66" s="73"/>
      <c r="CG66" s="73"/>
      <c r="CH66" s="73"/>
      <c r="CI66" s="73"/>
      <c r="CJ66" s="73"/>
      <c r="CK66" s="73"/>
      <c r="CL66" s="73"/>
      <c r="CM66" s="73"/>
      <c r="CN66" s="73"/>
      <c r="CO66" s="73"/>
      <c r="CP66" s="73"/>
      <c r="CQ66" s="73"/>
      <c r="CR66" s="73"/>
      <c r="CS66" s="73"/>
      <c r="CT66" s="73"/>
    </row>
    <row r="67" spans="1:98" ht="17.399999999999999" customHeight="1" thickBot="1">
      <c r="A67" s="91"/>
      <c r="B67" s="93"/>
      <c r="C67" s="92"/>
      <c r="D67" s="152"/>
      <c r="E67" s="239"/>
      <c r="F67" s="239"/>
      <c r="G67" s="741" t="str">
        <f>IF('例　①収支予算書　基盤強化推進費'!AF55="","",'例　①収支予算書　基盤強化推進費'!AF55)</f>
        <v/>
      </c>
      <c r="H67" s="742"/>
      <c r="I67" s="742"/>
      <c r="J67" s="743"/>
      <c r="K67" s="753">
        <f>Q67+W67+AC67</f>
        <v>0</v>
      </c>
      <c r="L67" s="754"/>
      <c r="M67" s="761" t="str">
        <f>IF('例　①収支予算書　基盤強化推進費'!AF55="","","役員")</f>
        <v/>
      </c>
      <c r="N67" s="762"/>
      <c r="O67" s="762"/>
      <c r="P67" s="763"/>
      <c r="Q67" s="753">
        <f t="shared" si="17"/>
        <v>0</v>
      </c>
      <c r="R67" s="833"/>
      <c r="S67" s="761" t="str">
        <f>IF('例　①収支予算書　基盤強化推進費'!AF55="","","審判員")</f>
        <v/>
      </c>
      <c r="T67" s="762"/>
      <c r="U67" s="762"/>
      <c r="V67" s="763"/>
      <c r="W67" s="753">
        <f t="shared" si="18"/>
        <v>0</v>
      </c>
      <c r="X67" s="754"/>
      <c r="Y67" s="838"/>
      <c r="Z67" s="839"/>
      <c r="AA67" s="839"/>
      <c r="AB67" s="840"/>
      <c r="AC67" s="801"/>
      <c r="AD67" s="802"/>
      <c r="AE67" s="74"/>
      <c r="AF67" s="73" t="s">
        <v>309</v>
      </c>
      <c r="AG67" s="74"/>
      <c r="AH67" s="579" t="s">
        <v>543</v>
      </c>
      <c r="AI67" s="580"/>
      <c r="AJ67" s="580"/>
      <c r="AK67" s="580"/>
      <c r="AL67" s="581"/>
      <c r="AM67" s="579" t="s">
        <v>504</v>
      </c>
      <c r="AN67" s="580"/>
      <c r="AO67" s="581"/>
      <c r="AP67" s="73"/>
      <c r="AQ67" s="73"/>
      <c r="AR67" s="73"/>
      <c r="AS67" s="73"/>
      <c r="AT67" s="73"/>
      <c r="AU67" s="73"/>
      <c r="AV67" s="73"/>
      <c r="AW67" s="73"/>
      <c r="AX67" s="73"/>
      <c r="AY67" s="73"/>
      <c r="AZ67" s="73"/>
      <c r="BA67" s="73"/>
      <c r="BB67" s="73"/>
      <c r="BC67" s="73"/>
      <c r="BD67" s="73"/>
      <c r="BE67" s="73"/>
      <c r="BF67" s="73"/>
      <c r="BG67" s="73"/>
      <c r="BH67" s="73"/>
      <c r="BI67" s="73"/>
      <c r="BJ67" s="73"/>
      <c r="BK67" s="73"/>
    </row>
    <row r="68" spans="1:98" s="49" customFormat="1" ht="17.399999999999999" customHeight="1" thickBot="1">
      <c r="A68" s="542" t="s">
        <v>236</v>
      </c>
      <c r="B68" s="543"/>
      <c r="C68" s="544"/>
      <c r="D68" s="643">
        <f>SUM(K68,Q68,W68,AC68)</f>
        <v>0</v>
      </c>
      <c r="E68" s="644"/>
      <c r="F68" s="645"/>
      <c r="G68" s="649"/>
      <c r="H68" s="650"/>
      <c r="I68" s="650"/>
      <c r="J68" s="651"/>
      <c r="K68" s="655"/>
      <c r="L68" s="656"/>
      <c r="M68" s="834"/>
      <c r="N68" s="650"/>
      <c r="O68" s="650"/>
      <c r="P68" s="651"/>
      <c r="Q68" s="655"/>
      <c r="R68" s="795"/>
      <c r="S68" s="659"/>
      <c r="T68" s="660"/>
      <c r="U68" s="660"/>
      <c r="V68" s="660"/>
      <c r="W68" s="655"/>
      <c r="X68" s="656"/>
      <c r="Y68" s="659"/>
      <c r="Z68" s="660"/>
      <c r="AA68" s="660"/>
      <c r="AB68" s="823"/>
      <c r="AC68" s="655"/>
      <c r="AD68" s="667"/>
      <c r="AE68" s="4"/>
      <c r="AF68" s="552" t="s">
        <v>316</v>
      </c>
      <c r="AG68" s="553"/>
      <c r="AH68" s="305" t="s">
        <v>292</v>
      </c>
      <c r="AI68" s="299" t="s">
        <v>311</v>
      </c>
      <c r="AJ68" s="298" t="s">
        <v>310</v>
      </c>
      <c r="AK68" s="299" t="s">
        <v>302</v>
      </c>
      <c r="AL68" s="306" t="s">
        <v>312</v>
      </c>
      <c r="AM68" s="294" t="s">
        <v>292</v>
      </c>
      <c r="AN68" s="298" t="s">
        <v>311</v>
      </c>
      <c r="AO68" s="306" t="s">
        <v>298</v>
      </c>
      <c r="AP68" s="206"/>
      <c r="AQ68" s="73"/>
      <c r="AR68" s="73"/>
      <c r="AS68" s="73"/>
      <c r="AT68" s="73"/>
      <c r="AU68" s="73"/>
      <c r="AV68" s="73"/>
      <c r="AW68" s="73"/>
      <c r="AX68" s="73"/>
      <c r="AY68" s="73"/>
      <c r="AZ68" s="73"/>
      <c r="BA68" s="73"/>
      <c r="BB68" s="73"/>
      <c r="BC68" s="73"/>
      <c r="BD68" s="73"/>
      <c r="BE68" s="73"/>
      <c r="BF68" s="73"/>
      <c r="BG68" s="73"/>
      <c r="BH68" s="73"/>
      <c r="BI68" s="73"/>
      <c r="BJ68" s="73"/>
      <c r="BK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row>
    <row r="69" spans="1:98" ht="17.399999999999999" customHeight="1" thickBot="1">
      <c r="A69" s="507" t="s">
        <v>0</v>
      </c>
      <c r="B69" s="508"/>
      <c r="C69" s="509"/>
      <c r="D69" s="681">
        <f>SUM(D38:F68)</f>
        <v>383700</v>
      </c>
      <c r="E69" s="682"/>
      <c r="F69" s="683"/>
      <c r="G69" s="241"/>
      <c r="H69" s="97"/>
      <c r="I69" s="97"/>
      <c r="J69" s="97"/>
      <c r="K69" s="97"/>
      <c r="L69" s="95"/>
      <c r="M69" s="95"/>
      <c r="N69" s="95"/>
      <c r="O69" s="95"/>
      <c r="P69" s="95"/>
      <c r="Q69" s="95"/>
      <c r="R69" s="95"/>
      <c r="S69" s="95"/>
      <c r="T69" s="95"/>
      <c r="U69" s="95"/>
      <c r="V69" s="95"/>
      <c r="W69" s="95"/>
      <c r="X69" s="97"/>
      <c r="Y69" s="96"/>
      <c r="Z69" s="82"/>
      <c r="AA69" s="82"/>
      <c r="AB69" s="82"/>
      <c r="AC69" s="82"/>
      <c r="AD69" s="82"/>
      <c r="AE69" s="4"/>
      <c r="AF69" s="571" t="str">
        <f>IF('例　①収支予算書　基盤強化推進費'!AF52="","",'例　①収支予算書　基盤強化推進費'!AF52)</f>
        <v>大会1日目</v>
      </c>
      <c r="AG69" s="572"/>
      <c r="AH69" s="228">
        <f>AI69*(AJ69+AK69+AL69)</f>
        <v>8000</v>
      </c>
      <c r="AI69" s="189">
        <v>800</v>
      </c>
      <c r="AJ69" s="108">
        <v>8</v>
      </c>
      <c r="AK69" s="189">
        <v>1</v>
      </c>
      <c r="AL69" s="222">
        <v>1</v>
      </c>
      <c r="AM69" s="217">
        <f>AN69*AO69</f>
        <v>2500</v>
      </c>
      <c r="AN69" s="108">
        <v>500</v>
      </c>
      <c r="AO69" s="222">
        <v>5</v>
      </c>
      <c r="AP69" s="73"/>
      <c r="AQ69" s="73"/>
      <c r="AR69" s="73"/>
      <c r="AS69" s="73"/>
      <c r="AT69" s="73"/>
      <c r="AU69" s="73"/>
      <c r="AV69" s="73"/>
      <c r="AW69" s="73"/>
      <c r="AX69" s="73"/>
      <c r="AY69" s="73"/>
      <c r="AZ69" s="73"/>
      <c r="BA69" s="73"/>
      <c r="BB69" s="73"/>
      <c r="BC69" s="73"/>
      <c r="BD69" s="73"/>
      <c r="BE69" s="73"/>
      <c r="BF69" s="73"/>
      <c r="BG69" s="73"/>
      <c r="BH69" s="73"/>
      <c r="BK69" s="49"/>
      <c r="BR69" s="49"/>
      <c r="BS69" s="49"/>
      <c r="BT69" s="49"/>
      <c r="BU69" s="49"/>
      <c r="BV69" s="49"/>
      <c r="BW69" s="49"/>
      <c r="BX69" s="49"/>
      <c r="BY69" s="49"/>
      <c r="BZ69" s="49"/>
      <c r="CA69" s="49"/>
      <c r="CB69" s="49"/>
      <c r="CC69" s="49"/>
      <c r="CD69" s="49"/>
      <c r="CE69" s="49"/>
      <c r="CF69" s="49"/>
      <c r="CG69" s="49"/>
      <c r="CH69" s="49"/>
      <c r="CI69" s="49"/>
      <c r="CJ69" s="49"/>
      <c r="CK69" s="49"/>
      <c r="CL69" s="49"/>
      <c r="CM69" s="49"/>
      <c r="CN69" s="49"/>
      <c r="CO69" s="49"/>
      <c r="CP69" s="49"/>
      <c r="CQ69" s="49"/>
      <c r="CR69" s="49"/>
      <c r="CS69" s="49"/>
      <c r="CT69" s="49"/>
    </row>
    <row r="70" spans="1:98" ht="17.399999999999999" customHeight="1" thickBot="1">
      <c r="A70" s="73"/>
      <c r="B70" s="83"/>
      <c r="C70" s="83"/>
      <c r="D70" s="81"/>
      <c r="E70" s="81"/>
      <c r="F70" s="81"/>
      <c r="G70" s="81"/>
      <c r="H70" s="81"/>
      <c r="I70" s="81"/>
      <c r="J70" s="84"/>
      <c r="K70" s="84"/>
      <c r="L70" s="84"/>
      <c r="M70" s="84"/>
      <c r="N70" s="84"/>
      <c r="O70" s="84"/>
      <c r="P70" s="84"/>
      <c r="Q70" s="84"/>
      <c r="R70" s="84"/>
      <c r="S70" s="84"/>
      <c r="T70" s="84"/>
      <c r="U70" s="84"/>
      <c r="V70" s="84"/>
      <c r="W70" s="84"/>
      <c r="X70" s="84"/>
      <c r="Y70" s="85"/>
      <c r="Z70" s="85"/>
      <c r="AA70" s="85"/>
      <c r="AB70" s="85"/>
      <c r="AC70" s="85"/>
      <c r="AD70" s="85"/>
      <c r="AE70" s="49"/>
      <c r="AF70" s="571" t="str">
        <f>IF('例　①収支予算書　基盤強化推進費'!AF53="","",'例　①収支予算書　基盤強化推進費'!AF53)</f>
        <v>大会2日目</v>
      </c>
      <c r="AG70" s="572"/>
      <c r="AH70" s="229">
        <f>AI70*(AJ70+AK70+AL70)</f>
        <v>8000</v>
      </c>
      <c r="AI70" s="194">
        <v>800</v>
      </c>
      <c r="AJ70" s="109">
        <v>8</v>
      </c>
      <c r="AK70" s="194">
        <v>1</v>
      </c>
      <c r="AL70" s="224">
        <v>1</v>
      </c>
      <c r="AM70" s="219">
        <f>AN70*AO70</f>
        <v>2500</v>
      </c>
      <c r="AN70" s="109">
        <v>500</v>
      </c>
      <c r="AO70" s="224">
        <v>5</v>
      </c>
      <c r="AP70" s="73"/>
      <c r="AQ70" s="73"/>
      <c r="AR70" s="73"/>
      <c r="AS70" s="73"/>
      <c r="AT70" s="73"/>
      <c r="AU70" s="73"/>
      <c r="AV70" s="73"/>
      <c r="AW70" s="73"/>
      <c r="AX70" s="73"/>
      <c r="AY70" s="73"/>
      <c r="AZ70" s="73"/>
      <c r="BA70" s="73"/>
      <c r="BB70" s="73"/>
      <c r="BC70" s="73"/>
      <c r="BD70" s="73"/>
      <c r="BE70" s="73"/>
      <c r="BF70" s="73"/>
      <c r="BG70" s="73"/>
      <c r="BH70" s="73"/>
      <c r="BI70" s="49"/>
      <c r="BJ70" s="49"/>
    </row>
    <row r="71" spans="1:98" ht="17.399999999999999" customHeight="1" thickBot="1">
      <c r="A71" s="507" t="s">
        <v>246</v>
      </c>
      <c r="B71" s="508"/>
      <c r="C71" s="509"/>
      <c r="D71" s="681">
        <f>IFERROR(D34-D69,"")</f>
        <v>0</v>
      </c>
      <c r="E71" s="682"/>
      <c r="F71" s="683"/>
      <c r="G71" s="434" t="s">
        <v>466</v>
      </c>
      <c r="H71" s="240"/>
      <c r="I71" s="240"/>
      <c r="J71" s="85"/>
      <c r="K71" s="85"/>
      <c r="L71" s="85"/>
      <c r="M71" s="85"/>
      <c r="N71" s="85"/>
      <c r="O71" s="85"/>
      <c r="P71" s="85"/>
      <c r="Q71" s="85"/>
      <c r="R71" s="85"/>
      <c r="S71" s="85"/>
      <c r="T71" s="85"/>
      <c r="U71" s="85"/>
      <c r="V71" s="85"/>
      <c r="W71" s="85"/>
      <c r="X71" s="85"/>
      <c r="Y71" s="85"/>
      <c r="Z71" s="85"/>
      <c r="AA71" s="85"/>
      <c r="AB71" s="85"/>
      <c r="AC71" s="85"/>
      <c r="AD71" s="85"/>
      <c r="AF71" s="571" t="str">
        <f>IF('例　①収支予算書　基盤強化推進費'!AF54="","",'例　①収支予算書　基盤強化推進費'!AF54)</f>
        <v/>
      </c>
      <c r="AG71" s="572"/>
      <c r="AH71" s="229">
        <f>AI71*(AJ71+AK71+AL71)</f>
        <v>0</v>
      </c>
      <c r="AI71" s="194"/>
      <c r="AJ71" s="109"/>
      <c r="AK71" s="194"/>
      <c r="AL71" s="224"/>
      <c r="AM71" s="219">
        <f>AN71*AO71</f>
        <v>0</v>
      </c>
      <c r="AN71" s="109"/>
      <c r="AO71" s="224"/>
      <c r="AP71" s="73"/>
      <c r="AQ71" s="73"/>
      <c r="AR71" s="73"/>
      <c r="AS71" s="73"/>
      <c r="AT71" s="73"/>
      <c r="AU71" s="73"/>
      <c r="AV71" s="73"/>
      <c r="AW71" s="73"/>
      <c r="AX71" s="73"/>
      <c r="AY71" s="73"/>
      <c r="AZ71" s="73"/>
      <c r="BA71" s="73"/>
      <c r="BB71" s="73"/>
      <c r="BC71" s="73"/>
      <c r="BD71" s="73"/>
      <c r="BE71" s="73"/>
      <c r="BF71" s="73"/>
      <c r="BG71" s="73"/>
      <c r="BH71" s="73"/>
    </row>
    <row r="72" spans="1:98" ht="17.399999999999999" customHeight="1" thickBot="1">
      <c r="AF72" s="569" t="str">
        <f>IF('例　①収支予算書　基盤強化推進費'!AF55="","",'例　①収支予算書　基盤強化推進費'!AF55)</f>
        <v/>
      </c>
      <c r="AG72" s="570"/>
      <c r="AH72" s="230">
        <f>AI72*(AJ72+AK72+AL72)</f>
        <v>0</v>
      </c>
      <c r="AI72" s="197"/>
      <c r="AJ72" s="94"/>
      <c r="AK72" s="197"/>
      <c r="AL72" s="226"/>
      <c r="AM72" s="220">
        <f>AN72*AO72</f>
        <v>0</v>
      </c>
      <c r="AN72" s="94"/>
      <c r="AO72" s="226"/>
      <c r="AP72" s="73"/>
      <c r="AQ72" s="73"/>
      <c r="AR72" s="73"/>
      <c r="AS72" s="73"/>
      <c r="AT72" s="73"/>
      <c r="AU72" s="73"/>
      <c r="AV72" s="73"/>
      <c r="AW72" s="73"/>
      <c r="AX72" s="73"/>
      <c r="AY72" s="73"/>
      <c r="AZ72" s="73"/>
      <c r="BA72" s="73"/>
      <c r="BB72" s="73"/>
      <c r="BC72" s="73"/>
      <c r="BD72" s="73"/>
      <c r="BE72" s="73"/>
    </row>
    <row r="73" spans="1:98" ht="17.399999999999999" customHeight="1">
      <c r="AF73" s="180"/>
      <c r="AG73" s="176" t="s">
        <v>292</v>
      </c>
      <c r="AH73" s="324">
        <f>SUM(AH69:AH72)</f>
        <v>16000</v>
      </c>
      <c r="AI73" s="311" t="s">
        <v>431</v>
      </c>
      <c r="AJ73" s="180"/>
      <c r="AK73" s="180"/>
      <c r="AL73" s="176" t="s">
        <v>292</v>
      </c>
      <c r="AM73" s="324">
        <f>SUM(AM69:AM72)</f>
        <v>5000</v>
      </c>
      <c r="AN73" s="311" t="s">
        <v>431</v>
      </c>
      <c r="AO73" s="311" t="s">
        <v>431</v>
      </c>
      <c r="AP73" s="73"/>
      <c r="AQ73" s="73"/>
      <c r="AR73" s="73"/>
      <c r="AS73" s="73"/>
      <c r="AT73" s="73"/>
      <c r="AU73" s="73"/>
      <c r="AV73" s="73"/>
      <c r="AW73" s="73"/>
      <c r="AX73" s="73"/>
      <c r="AY73" s="73"/>
      <c r="AZ73" s="73"/>
      <c r="BA73" s="73"/>
      <c r="BB73" s="73"/>
      <c r="BC73" s="73"/>
      <c r="BD73" s="73"/>
      <c r="BE73" s="73"/>
      <c r="BF73" s="49"/>
      <c r="BG73" s="49"/>
      <c r="BH73" s="49"/>
    </row>
    <row r="74" spans="1:98" ht="17.399999999999999" customHeight="1">
      <c r="AF74" s="551" t="s">
        <v>337</v>
      </c>
      <c r="AG74" s="551"/>
      <c r="AH74" s="325">
        <f>AH73+AM73</f>
        <v>21000</v>
      </c>
      <c r="AI74" s="313" t="s">
        <v>435</v>
      </c>
      <c r="AJ74" s="207"/>
      <c r="AK74" s="312" t="s">
        <v>433</v>
      </c>
      <c r="AL74" s="207"/>
      <c r="AM74" s="207"/>
      <c r="AN74" s="314" t="s">
        <v>432</v>
      </c>
      <c r="AO74" s="313" t="s">
        <v>434</v>
      </c>
      <c r="AP74" s="73"/>
      <c r="AQ74" s="73"/>
      <c r="AR74" s="73"/>
      <c r="AS74" s="73"/>
      <c r="AT74" s="73"/>
      <c r="AU74" s="73"/>
      <c r="AV74" s="73"/>
      <c r="AW74" s="73"/>
      <c r="AX74" s="73"/>
      <c r="AY74" s="73"/>
      <c r="AZ74" s="73"/>
      <c r="BA74" s="73"/>
      <c r="BB74" s="73"/>
      <c r="BC74" s="73"/>
      <c r="BD74" s="73"/>
      <c r="BE74" s="73"/>
    </row>
    <row r="75" spans="1:98">
      <c r="AF75" s="73"/>
      <c r="AG75" s="73"/>
      <c r="AH75" s="75"/>
      <c r="AI75" s="73"/>
      <c r="AJ75" s="73"/>
      <c r="AK75" s="73"/>
      <c r="AL75" s="73"/>
      <c r="AM75" s="73"/>
      <c r="AN75" s="73"/>
      <c r="AO75" s="73"/>
      <c r="AP75" s="73"/>
      <c r="AQ75" s="73"/>
      <c r="AR75" s="73"/>
      <c r="AS75" s="73"/>
      <c r="AT75" s="73"/>
      <c r="AU75" s="73"/>
      <c r="AV75" s="73"/>
      <c r="AW75" s="73"/>
      <c r="AX75" s="73"/>
      <c r="AY75" s="73"/>
      <c r="AZ75" s="73"/>
      <c r="BA75" s="73"/>
      <c r="BB75" s="73"/>
      <c r="BC75" s="73"/>
      <c r="BD75" s="73"/>
    </row>
    <row r="76" spans="1:98">
      <c r="AF76" s="206"/>
      <c r="AG76" s="73"/>
      <c r="AH76" s="75"/>
      <c r="AI76" s="73"/>
      <c r="AJ76" s="73"/>
      <c r="AK76" s="73"/>
      <c r="AL76" s="73"/>
      <c r="AM76" s="73"/>
      <c r="AN76" s="73"/>
      <c r="AO76" s="73"/>
      <c r="AP76" s="73"/>
      <c r="AQ76" s="73"/>
      <c r="AR76" s="73"/>
      <c r="AS76" s="73"/>
      <c r="AT76" s="73"/>
      <c r="AU76" s="73"/>
      <c r="AV76" s="73"/>
      <c r="AW76" s="73"/>
      <c r="AX76" s="73"/>
      <c r="AY76" s="73"/>
      <c r="AZ76" s="73"/>
      <c r="BA76" s="73"/>
      <c r="BB76" s="73"/>
      <c r="BC76" s="73"/>
      <c r="BD76" s="73"/>
      <c r="BE76" s="49"/>
    </row>
    <row r="77" spans="1:98">
      <c r="AF77" s="73"/>
      <c r="AG77" s="206"/>
      <c r="AH77" s="75"/>
      <c r="AI77" s="73"/>
      <c r="AJ77" s="73"/>
      <c r="AK77" s="73"/>
      <c r="AL77" s="73"/>
      <c r="AM77" s="73"/>
      <c r="AN77" s="73"/>
      <c r="AO77" s="73"/>
      <c r="AP77" s="73"/>
      <c r="AQ77" s="73"/>
      <c r="AR77" s="73"/>
      <c r="AS77" s="73"/>
      <c r="AT77" s="73"/>
      <c r="AU77" s="73"/>
      <c r="AV77" s="206"/>
      <c r="AW77" s="206"/>
      <c r="AX77" s="206"/>
      <c r="AY77" s="206"/>
      <c r="AZ77" s="206"/>
      <c r="BA77" s="206"/>
      <c r="BB77" s="206"/>
      <c r="BC77" s="206"/>
      <c r="BD77" s="206"/>
    </row>
    <row r="78" spans="1:98">
      <c r="AT78" s="49"/>
      <c r="AU78" s="49"/>
    </row>
  </sheetData>
  <sheetProtection algorithmName="SHA-512" hashValue="7f0fZdlzax8spwwb4EyBzBkc3NJDVxz0GwWVbpuloSu8+a/odFu0jOhqHI+Ehk6BH8/KAGeRfWZkhv5lwLvtCA==" saltValue="7s2yvF221vrDrFHPaiHVAA==" spinCount="100000" sheet="1" objects="1" scenarios="1" selectLockedCells="1" selectUnlockedCells="1"/>
  <mergeCells count="479">
    <mergeCell ref="AL49:AV49"/>
    <mergeCell ref="AW49:BB49"/>
    <mergeCell ref="AH57:AU57"/>
    <mergeCell ref="AV57:AW57"/>
    <mergeCell ref="AX57:BB57"/>
    <mergeCell ref="W50:X50"/>
    <mergeCell ref="W51:X51"/>
    <mergeCell ref="Y50:AB50"/>
    <mergeCell ref="Y51:AB51"/>
    <mergeCell ref="Y52:AB52"/>
    <mergeCell ref="Y53:AB53"/>
    <mergeCell ref="Y54:AB54"/>
    <mergeCell ref="AC56:AD56"/>
    <mergeCell ref="AC57:AD57"/>
    <mergeCell ref="AC50:AD50"/>
    <mergeCell ref="AC51:AD51"/>
    <mergeCell ref="AF49:AG49"/>
    <mergeCell ref="AC54:AD54"/>
    <mergeCell ref="AC52:AD52"/>
    <mergeCell ref="AC53:AD53"/>
    <mergeCell ref="Y45:Z45"/>
    <mergeCell ref="Y46:Z46"/>
    <mergeCell ref="Y47:Z47"/>
    <mergeCell ref="Y48:Z48"/>
    <mergeCell ref="Q63:R63"/>
    <mergeCell ref="S50:V50"/>
    <mergeCell ref="S51:V51"/>
    <mergeCell ref="S56:V56"/>
    <mergeCell ref="S57:V57"/>
    <mergeCell ref="S58:V58"/>
    <mergeCell ref="S59:V59"/>
    <mergeCell ref="S60:V60"/>
    <mergeCell ref="S61:V61"/>
    <mergeCell ref="S62:V62"/>
    <mergeCell ref="S63:V63"/>
    <mergeCell ref="W62:X62"/>
    <mergeCell ref="W63:X63"/>
    <mergeCell ref="S52:V52"/>
    <mergeCell ref="S53:V53"/>
    <mergeCell ref="S54:V54"/>
    <mergeCell ref="S55:V55"/>
    <mergeCell ref="Q61:R61"/>
    <mergeCell ref="Q62:R62"/>
    <mergeCell ref="X29:AA29"/>
    <mergeCell ref="Q65:R65"/>
    <mergeCell ref="Q67:R67"/>
    <mergeCell ref="Q68:R68"/>
    <mergeCell ref="M68:P68"/>
    <mergeCell ref="S68:V68"/>
    <mergeCell ref="Y65:AB65"/>
    <mergeCell ref="Y66:AB66"/>
    <mergeCell ref="Y67:AB67"/>
    <mergeCell ref="W64:X64"/>
    <mergeCell ref="W65:X65"/>
    <mergeCell ref="W66:X66"/>
    <mergeCell ref="W67:X67"/>
    <mergeCell ref="S64:V64"/>
    <mergeCell ref="S65:V65"/>
    <mergeCell ref="AA44:AB44"/>
    <mergeCell ref="Q66:R66"/>
    <mergeCell ref="AA45:AB45"/>
    <mergeCell ref="AA46:AB46"/>
    <mergeCell ref="AA47:AB47"/>
    <mergeCell ref="AA48:AB48"/>
    <mergeCell ref="AA49:AB49"/>
    <mergeCell ref="W49:X49"/>
    <mergeCell ref="Y44:Z44"/>
    <mergeCell ref="AC66:AD66"/>
    <mergeCell ref="AC67:AD67"/>
    <mergeCell ref="AC68:AD68"/>
    <mergeCell ref="AB29:AD29"/>
    <mergeCell ref="R5:U5"/>
    <mergeCell ref="R6:U6"/>
    <mergeCell ref="R7:U7"/>
    <mergeCell ref="R8:U8"/>
    <mergeCell ref="V5:AD5"/>
    <mergeCell ref="V6:AD6"/>
    <mergeCell ref="V7:AD7"/>
    <mergeCell ref="V8:AD8"/>
    <mergeCell ref="Y68:AB68"/>
    <mergeCell ref="S66:V66"/>
    <mergeCell ref="S67:V67"/>
    <mergeCell ref="Y59:AB59"/>
    <mergeCell ref="Y60:AB60"/>
    <mergeCell ref="Y61:AB61"/>
    <mergeCell ref="Y62:AB62"/>
    <mergeCell ref="Y63:AB63"/>
    <mergeCell ref="W68:X68"/>
    <mergeCell ref="Y64:AB64"/>
    <mergeCell ref="AC64:AD64"/>
    <mergeCell ref="AC65:AD65"/>
    <mergeCell ref="AC58:AD58"/>
    <mergeCell ref="AC61:AD61"/>
    <mergeCell ref="AC62:AD62"/>
    <mergeCell ref="AC63:AD63"/>
    <mergeCell ref="W52:X52"/>
    <mergeCell ref="W53:X53"/>
    <mergeCell ref="W54:X54"/>
    <mergeCell ref="W55:X55"/>
    <mergeCell ref="W56:X56"/>
    <mergeCell ref="W57:X57"/>
    <mergeCell ref="W58:X58"/>
    <mergeCell ref="W59:X59"/>
    <mergeCell ref="W60:X60"/>
    <mergeCell ref="W61:X61"/>
    <mergeCell ref="K50:L50"/>
    <mergeCell ref="Q50:R50"/>
    <mergeCell ref="Q51:R51"/>
    <mergeCell ref="Q52:R52"/>
    <mergeCell ref="Q53:R53"/>
    <mergeCell ref="Q54:R54"/>
    <mergeCell ref="Q55:R55"/>
    <mergeCell ref="Q56:R56"/>
    <mergeCell ref="Q57:R57"/>
    <mergeCell ref="M50:P50"/>
    <mergeCell ref="M51:P51"/>
    <mergeCell ref="M52:P52"/>
    <mergeCell ref="M53:P53"/>
    <mergeCell ref="M54:P54"/>
    <mergeCell ref="M55:P55"/>
    <mergeCell ref="M56:P56"/>
    <mergeCell ref="M57:P57"/>
    <mergeCell ref="AC44:AD44"/>
    <mergeCell ref="AC45:AD45"/>
    <mergeCell ref="AC46:AD46"/>
    <mergeCell ref="AC47:AD47"/>
    <mergeCell ref="AC48:AD48"/>
    <mergeCell ref="AC49:AD49"/>
    <mergeCell ref="Y49:Z49"/>
    <mergeCell ref="S44:T44"/>
    <mergeCell ref="S45:T45"/>
    <mergeCell ref="S46:T46"/>
    <mergeCell ref="S47:T47"/>
    <mergeCell ref="S48:T48"/>
    <mergeCell ref="S49:T49"/>
    <mergeCell ref="U44:V44"/>
    <mergeCell ref="U45:V45"/>
    <mergeCell ref="U46:V46"/>
    <mergeCell ref="U47:V47"/>
    <mergeCell ref="U48:V48"/>
    <mergeCell ref="U49:V49"/>
    <mergeCell ref="W44:X44"/>
    <mergeCell ref="W45:X45"/>
    <mergeCell ref="W46:X46"/>
    <mergeCell ref="W47:X47"/>
    <mergeCell ref="W48:X48"/>
    <mergeCell ref="K46:L46"/>
    <mergeCell ref="K47:L47"/>
    <mergeCell ref="K48:L48"/>
    <mergeCell ref="K49:L49"/>
    <mergeCell ref="M44:N44"/>
    <mergeCell ref="M45:N45"/>
    <mergeCell ref="M46:N46"/>
    <mergeCell ref="M47:N47"/>
    <mergeCell ref="M48:N48"/>
    <mergeCell ref="M49:N49"/>
    <mergeCell ref="AC38:AD38"/>
    <mergeCell ref="AC39:AD39"/>
    <mergeCell ref="AC40:AD40"/>
    <mergeCell ref="AC41:AD41"/>
    <mergeCell ref="AC42:AD42"/>
    <mergeCell ref="AC43:AD43"/>
    <mergeCell ref="O47:P47"/>
    <mergeCell ref="O48:P48"/>
    <mergeCell ref="O49:P49"/>
    <mergeCell ref="Q44:R44"/>
    <mergeCell ref="Q45:R45"/>
    <mergeCell ref="Q46:R46"/>
    <mergeCell ref="Q47:R47"/>
    <mergeCell ref="Q48:R48"/>
    <mergeCell ref="Q49:R49"/>
    <mergeCell ref="Q38:R38"/>
    <mergeCell ref="Q39:R39"/>
    <mergeCell ref="Q40:R40"/>
    <mergeCell ref="Q41:R41"/>
    <mergeCell ref="Q42:R42"/>
    <mergeCell ref="Q43:R43"/>
    <mergeCell ref="O44:P44"/>
    <mergeCell ref="O45:P45"/>
    <mergeCell ref="O46:P46"/>
    <mergeCell ref="U38:V38"/>
    <mergeCell ref="U39:V39"/>
    <mergeCell ref="U40:V40"/>
    <mergeCell ref="U41:V41"/>
    <mergeCell ref="U42:V42"/>
    <mergeCell ref="U43:V43"/>
    <mergeCell ref="AA38:AB38"/>
    <mergeCell ref="AA39:AB39"/>
    <mergeCell ref="AA40:AB40"/>
    <mergeCell ref="AA41:AB41"/>
    <mergeCell ref="AA42:AB42"/>
    <mergeCell ref="AA43:AB43"/>
    <mergeCell ref="W38:X38"/>
    <mergeCell ref="W39:X39"/>
    <mergeCell ref="W40:X40"/>
    <mergeCell ref="W41:X41"/>
    <mergeCell ref="W42:X42"/>
    <mergeCell ref="W43:X43"/>
    <mergeCell ref="Y38:Z38"/>
    <mergeCell ref="Y39:Z39"/>
    <mergeCell ref="Y40:Z40"/>
    <mergeCell ref="Y41:Z41"/>
    <mergeCell ref="Y42:Z42"/>
    <mergeCell ref="Y43:Z43"/>
    <mergeCell ref="G61:J61"/>
    <mergeCell ref="G62:J62"/>
    <mergeCell ref="G63:J63"/>
    <mergeCell ref="G49:J49"/>
    <mergeCell ref="S38:T38"/>
    <mergeCell ref="S39:T39"/>
    <mergeCell ref="S40:T40"/>
    <mergeCell ref="S41:T41"/>
    <mergeCell ref="S42:T42"/>
    <mergeCell ref="S43:T43"/>
    <mergeCell ref="K38:L38"/>
    <mergeCell ref="K39:L39"/>
    <mergeCell ref="K40:L40"/>
    <mergeCell ref="K41:L41"/>
    <mergeCell ref="K42:L42"/>
    <mergeCell ref="K43:L43"/>
    <mergeCell ref="M38:N38"/>
    <mergeCell ref="M39:N39"/>
    <mergeCell ref="M40:N40"/>
    <mergeCell ref="M41:N41"/>
    <mergeCell ref="M42:N42"/>
    <mergeCell ref="M43:N43"/>
    <mergeCell ref="K44:L44"/>
    <mergeCell ref="K45:L45"/>
    <mergeCell ref="G50:J50"/>
    <mergeCell ref="G51:J51"/>
    <mergeCell ref="G52:J52"/>
    <mergeCell ref="G47:J47"/>
    <mergeCell ref="G48:J48"/>
    <mergeCell ref="G44:J44"/>
    <mergeCell ref="G45:J45"/>
    <mergeCell ref="G46:J46"/>
    <mergeCell ref="G58:J58"/>
    <mergeCell ref="G37:AD37"/>
    <mergeCell ref="G38:J38"/>
    <mergeCell ref="G39:J39"/>
    <mergeCell ref="G40:J40"/>
    <mergeCell ref="G41:J41"/>
    <mergeCell ref="G42:J42"/>
    <mergeCell ref="G43:J43"/>
    <mergeCell ref="K67:L67"/>
    <mergeCell ref="K68:L68"/>
    <mergeCell ref="M64:P64"/>
    <mergeCell ref="M65:P65"/>
    <mergeCell ref="M67:P67"/>
    <mergeCell ref="M66:P66"/>
    <mergeCell ref="Q64:R64"/>
    <mergeCell ref="G55:J55"/>
    <mergeCell ref="K55:L55"/>
    <mergeCell ref="K54:L54"/>
    <mergeCell ref="K53:L53"/>
    <mergeCell ref="K52:L52"/>
    <mergeCell ref="K51:L51"/>
    <mergeCell ref="G65:J65"/>
    <mergeCell ref="G66:J66"/>
    <mergeCell ref="K65:L65"/>
    <mergeCell ref="K66:L66"/>
    <mergeCell ref="G29:I29"/>
    <mergeCell ref="D37:F37"/>
    <mergeCell ref="G27:AD27"/>
    <mergeCell ref="P28:Q28"/>
    <mergeCell ref="P29:Q29"/>
    <mergeCell ref="D71:F71"/>
    <mergeCell ref="J28:K28"/>
    <mergeCell ref="J29:K29"/>
    <mergeCell ref="L28:O28"/>
    <mergeCell ref="L29:O29"/>
    <mergeCell ref="D61:F61"/>
    <mergeCell ref="D62:F62"/>
    <mergeCell ref="D63:F63"/>
    <mergeCell ref="D64:F64"/>
    <mergeCell ref="D68:F68"/>
    <mergeCell ref="G67:J67"/>
    <mergeCell ref="G68:J68"/>
    <mergeCell ref="D50:F50"/>
    <mergeCell ref="D51:F51"/>
    <mergeCell ref="D53:F53"/>
    <mergeCell ref="D54:F54"/>
    <mergeCell ref="D55:F55"/>
    <mergeCell ref="G53:J53"/>
    <mergeCell ref="G54:J54"/>
    <mergeCell ref="D44:F44"/>
    <mergeCell ref="D26:F26"/>
    <mergeCell ref="D27:F27"/>
    <mergeCell ref="D28:F28"/>
    <mergeCell ref="D29:F29"/>
    <mergeCell ref="D30:F30"/>
    <mergeCell ref="D31:F31"/>
    <mergeCell ref="D32:F32"/>
    <mergeCell ref="D33:F33"/>
    <mergeCell ref="D34:F34"/>
    <mergeCell ref="AF43:AG43"/>
    <mergeCell ref="AF53:AG53"/>
    <mergeCell ref="G30:AD30"/>
    <mergeCell ref="A31:C31"/>
    <mergeCell ref="G31:AD31"/>
    <mergeCell ref="A32:C32"/>
    <mergeCell ref="AM33:AN33"/>
    <mergeCell ref="AM39:AU39"/>
    <mergeCell ref="AF40:AG40"/>
    <mergeCell ref="AH39:AL39"/>
    <mergeCell ref="AH49:AK49"/>
    <mergeCell ref="AF42:AG42"/>
    <mergeCell ref="G32:AD32"/>
    <mergeCell ref="A33:C33"/>
    <mergeCell ref="G33:AD33"/>
    <mergeCell ref="AF34:AG34"/>
    <mergeCell ref="A34:C34"/>
    <mergeCell ref="AM34:AN34"/>
    <mergeCell ref="AF35:AG35"/>
    <mergeCell ref="O39:P39"/>
    <mergeCell ref="AM35:AN35"/>
    <mergeCell ref="AF36:AG36"/>
    <mergeCell ref="A30:C30"/>
    <mergeCell ref="D38:F38"/>
    <mergeCell ref="AH67:AL67"/>
    <mergeCell ref="A37:C37"/>
    <mergeCell ref="A56:C56"/>
    <mergeCell ref="A51:C51"/>
    <mergeCell ref="AF55:AG55"/>
    <mergeCell ref="A53:C53"/>
    <mergeCell ref="O43:P43"/>
    <mergeCell ref="AF45:AG45"/>
    <mergeCell ref="A44:C44"/>
    <mergeCell ref="A38:C38"/>
    <mergeCell ref="O38:P38"/>
    <mergeCell ref="AF50:AG50"/>
    <mergeCell ref="AF51:AG51"/>
    <mergeCell ref="O40:P40"/>
    <mergeCell ref="O41:P41"/>
    <mergeCell ref="O42:P42"/>
    <mergeCell ref="A50:C50"/>
    <mergeCell ref="A64:C64"/>
    <mergeCell ref="AF52:AG52"/>
    <mergeCell ref="AF41:AG41"/>
    <mergeCell ref="AF44:AG44"/>
    <mergeCell ref="AF54:AG54"/>
    <mergeCell ref="AF47:AG47"/>
    <mergeCell ref="A54:C54"/>
    <mergeCell ref="AF69:AG69"/>
    <mergeCell ref="A62:C62"/>
    <mergeCell ref="A63:C63"/>
    <mergeCell ref="A69:C69"/>
    <mergeCell ref="AF62:AG62"/>
    <mergeCell ref="A57:C57"/>
    <mergeCell ref="A60:C60"/>
    <mergeCell ref="A61:C61"/>
    <mergeCell ref="AF61:AG61"/>
    <mergeCell ref="D69:F69"/>
    <mergeCell ref="K58:L58"/>
    <mergeCell ref="K57:L57"/>
    <mergeCell ref="K64:L64"/>
    <mergeCell ref="G64:J64"/>
    <mergeCell ref="M59:P59"/>
    <mergeCell ref="M60:P60"/>
    <mergeCell ref="M61:P61"/>
    <mergeCell ref="M62:P62"/>
    <mergeCell ref="M63:P63"/>
    <mergeCell ref="K63:L63"/>
    <mergeCell ref="K62:L62"/>
    <mergeCell ref="K61:L61"/>
    <mergeCell ref="K60:L60"/>
    <mergeCell ref="K59:L59"/>
    <mergeCell ref="A55:C55"/>
    <mergeCell ref="AF58:AG58"/>
    <mergeCell ref="AF57:AG57"/>
    <mergeCell ref="AF59:AG59"/>
    <mergeCell ref="AF60:AG60"/>
    <mergeCell ref="D56:F56"/>
    <mergeCell ref="D57:F57"/>
    <mergeCell ref="D60:F60"/>
    <mergeCell ref="G56:J56"/>
    <mergeCell ref="G57:J57"/>
    <mergeCell ref="K56:L56"/>
    <mergeCell ref="M58:P58"/>
    <mergeCell ref="Y55:AB55"/>
    <mergeCell ref="Y56:AB56"/>
    <mergeCell ref="Y57:AB57"/>
    <mergeCell ref="Y58:AB58"/>
    <mergeCell ref="AC59:AD59"/>
    <mergeCell ref="AC60:AD60"/>
    <mergeCell ref="AC55:AD55"/>
    <mergeCell ref="G59:J59"/>
    <mergeCell ref="G60:J60"/>
    <mergeCell ref="Q58:R58"/>
    <mergeCell ref="Q59:R59"/>
    <mergeCell ref="Q60:R60"/>
    <mergeCell ref="AI23:AR23"/>
    <mergeCell ref="A27:C27"/>
    <mergeCell ref="A28:C28"/>
    <mergeCell ref="G21:AD21"/>
    <mergeCell ref="AI9:AR9"/>
    <mergeCell ref="AI21:AR21"/>
    <mergeCell ref="D22:F22"/>
    <mergeCell ref="D23:F23"/>
    <mergeCell ref="D24:F24"/>
    <mergeCell ref="D25:F25"/>
    <mergeCell ref="A24:C24"/>
    <mergeCell ref="A12:B12"/>
    <mergeCell ref="D8:F9"/>
    <mergeCell ref="D11:I11"/>
    <mergeCell ref="A25:C25"/>
    <mergeCell ref="A26:C26"/>
    <mergeCell ref="AI24:AR24"/>
    <mergeCell ref="G24:AD24"/>
    <mergeCell ref="G25:AD25"/>
    <mergeCell ref="G26:AD26"/>
    <mergeCell ref="G28:I28"/>
    <mergeCell ref="AI25:AR25"/>
    <mergeCell ref="AU2:AW2"/>
    <mergeCell ref="AT3:AT4"/>
    <mergeCell ref="AU3:AW4"/>
    <mergeCell ref="AI2:AR2"/>
    <mergeCell ref="C17:AD17"/>
    <mergeCell ref="AI19:AR19"/>
    <mergeCell ref="AI20:AR20"/>
    <mergeCell ref="A8:C9"/>
    <mergeCell ref="AI3:AR3"/>
    <mergeCell ref="AI4:AR4"/>
    <mergeCell ref="AI5:AR5"/>
    <mergeCell ref="AI6:AR6"/>
    <mergeCell ref="AI7:AR7"/>
    <mergeCell ref="AI8:AR8"/>
    <mergeCell ref="C14:AD14"/>
    <mergeCell ref="L1:Q2"/>
    <mergeCell ref="L3:Q3"/>
    <mergeCell ref="T15:U15"/>
    <mergeCell ref="AF74:AG74"/>
    <mergeCell ref="AF68:AG68"/>
    <mergeCell ref="AI10:AR10"/>
    <mergeCell ref="AI11:AR11"/>
    <mergeCell ref="AI12:AR12"/>
    <mergeCell ref="AI13:AR13"/>
    <mergeCell ref="AI14:AR14"/>
    <mergeCell ref="AI15:AR15"/>
    <mergeCell ref="AI16:AR16"/>
    <mergeCell ref="AI17:AR17"/>
    <mergeCell ref="AI18:AR18"/>
    <mergeCell ref="AF63:AG63"/>
    <mergeCell ref="AF72:AG72"/>
    <mergeCell ref="AF65:AG65"/>
    <mergeCell ref="AF71:AG71"/>
    <mergeCell ref="AF32:AG32"/>
    <mergeCell ref="AM32:AN32"/>
    <mergeCell ref="AF33:AG33"/>
    <mergeCell ref="AM67:AO67"/>
    <mergeCell ref="AF70:AG70"/>
    <mergeCell ref="AM36:AN36"/>
    <mergeCell ref="AM37:AN37"/>
    <mergeCell ref="AI26:AR26"/>
    <mergeCell ref="AI22:AR22"/>
    <mergeCell ref="A71:C71"/>
    <mergeCell ref="A10:C10"/>
    <mergeCell ref="D10:AD10"/>
    <mergeCell ref="A11:C11"/>
    <mergeCell ref="A17:B17"/>
    <mergeCell ref="J11:AD11"/>
    <mergeCell ref="A23:C23"/>
    <mergeCell ref="G23:AD23"/>
    <mergeCell ref="A19:B19"/>
    <mergeCell ref="C19:AD19"/>
    <mergeCell ref="A18:B18"/>
    <mergeCell ref="C18:AD18"/>
    <mergeCell ref="A15:B15"/>
    <mergeCell ref="A16:B16"/>
    <mergeCell ref="C16:AD16"/>
    <mergeCell ref="A22:C22"/>
    <mergeCell ref="G22:AD22"/>
    <mergeCell ref="C13:AD13"/>
    <mergeCell ref="A14:B14"/>
    <mergeCell ref="A13:B13"/>
    <mergeCell ref="A68:C68"/>
    <mergeCell ref="A29:C29"/>
    <mergeCell ref="R29:T29"/>
    <mergeCell ref="U29:V29"/>
  </mergeCells>
  <phoneticPr fontId="2"/>
  <conditionalFormatting sqref="Y69">
    <cfRule type="cellIs" dxfId="2" priority="1" operator="notEqual">
      <formula>"合計額一致"</formula>
    </cfRule>
  </conditionalFormatting>
  <dataValidations count="3">
    <dataValidation type="list" allowBlank="1" showInputMessage="1" showErrorMessage="1" sqref="D11" xr:uid="{154F2313-8195-4758-A945-CD09D176CB51}">
      <formula1>$AF$1:$AF$15</formula1>
    </dataValidation>
    <dataValidation type="list" showInputMessage="1" showErrorMessage="1" sqref="C14" xr:uid="{38D504B1-F0AF-4C26-B352-EF383844E422}">
      <formula1>$AT$11:$AT$26</formula1>
    </dataValidation>
    <dataValidation type="list" allowBlank="1" showInputMessage="1" showErrorMessage="1" sqref="V5:AD5" xr:uid="{8820397A-CE60-495C-86AC-034756313DE1}">
      <formula1>$AX$12:$AX$26</formula1>
    </dataValidation>
  </dataValidations>
  <printOptions horizontalCentered="1"/>
  <pageMargins left="0.35433070866141736" right="0" top="0.35433070866141736" bottom="0.15748031496062992" header="0.31496062992125984" footer="0.31496062992125984"/>
  <pageSetup paperSize="8" scale="64" orientation="landscape"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AN54"/>
  <sheetViews>
    <sheetView zoomScale="80" zoomScaleNormal="80" workbookViewId="0">
      <selection activeCell="AG2" sqref="AG2"/>
    </sheetView>
  </sheetViews>
  <sheetFormatPr defaultColWidth="9" defaultRowHeight="13.2"/>
  <cols>
    <col min="1" max="1" width="2.33203125" style="73" customWidth="1"/>
    <col min="2" max="2" width="11.44140625" style="73" customWidth="1"/>
    <col min="3" max="3" width="3.6640625" style="73" customWidth="1"/>
    <col min="4" max="12" width="4.21875" style="73" customWidth="1"/>
    <col min="13" max="30" width="4.33203125" style="73" customWidth="1"/>
    <col min="31" max="31" width="4.44140625" style="73" customWidth="1"/>
    <col min="32" max="40" width="7.77734375" style="73" customWidth="1"/>
    <col min="41" max="16384" width="9" style="73"/>
  </cols>
  <sheetData>
    <row r="1" spans="1:30" ht="19.95" customHeight="1">
      <c r="A1" s="499" t="s">
        <v>541</v>
      </c>
      <c r="B1" s="256"/>
      <c r="C1" s="77"/>
      <c r="S1" s="175"/>
      <c r="T1" s="175"/>
      <c r="V1" s="74" t="s">
        <v>317</v>
      </c>
      <c r="X1" s="74">
        <v>20</v>
      </c>
      <c r="Y1" s="287">
        <v>26</v>
      </c>
      <c r="Z1" s="74" t="s">
        <v>410</v>
      </c>
      <c r="AA1" s="287">
        <v>10</v>
      </c>
      <c r="AB1" s="74" t="s">
        <v>411</v>
      </c>
      <c r="AC1" s="287">
        <v>20</v>
      </c>
      <c r="AD1" s="74" t="s">
        <v>412</v>
      </c>
    </row>
    <row r="2" spans="1:30" ht="36.6" customHeight="1">
      <c r="A2" s="944" t="s">
        <v>403</v>
      </c>
      <c r="B2" s="944"/>
      <c r="C2" s="944"/>
      <c r="D2" s="944"/>
      <c r="E2" s="944"/>
      <c r="F2" s="944"/>
      <c r="G2" s="944"/>
      <c r="H2" s="944"/>
      <c r="I2" s="944"/>
      <c r="J2" s="944"/>
      <c r="K2" s="944"/>
      <c r="L2" s="944"/>
      <c r="M2" s="944"/>
      <c r="N2" s="944"/>
      <c r="O2" s="944"/>
      <c r="P2" s="944"/>
      <c r="Q2" s="944"/>
      <c r="R2" s="944"/>
      <c r="S2" s="944"/>
      <c r="T2" s="944"/>
      <c r="U2" s="944"/>
      <c r="V2" s="944"/>
      <c r="W2" s="944"/>
      <c r="X2" s="944"/>
      <c r="Y2" s="944"/>
      <c r="Z2" s="944"/>
      <c r="AA2" s="944"/>
      <c r="AB2" s="944"/>
      <c r="AC2" s="944"/>
      <c r="AD2" s="944"/>
    </row>
    <row r="3" spans="1:30" ht="18.600000000000001" customHeight="1">
      <c r="B3" s="308"/>
      <c r="C3" s="308"/>
      <c r="D3" s="308"/>
      <c r="E3" s="308"/>
      <c r="F3" s="308"/>
      <c r="G3" s="308"/>
      <c r="H3" s="308"/>
      <c r="I3" s="308"/>
      <c r="J3" s="308"/>
      <c r="K3" s="308"/>
      <c r="L3" s="308"/>
      <c r="M3" s="862" t="str">
        <f>'例　①収支予算書　基盤強化推進費'!L3</f>
        <v>〔基盤強化推進費〕</v>
      </c>
      <c r="N3" s="862"/>
      <c r="O3" s="862"/>
      <c r="P3" s="862"/>
      <c r="Q3" s="862"/>
      <c r="R3" s="308"/>
      <c r="S3" s="308"/>
      <c r="T3" s="308"/>
      <c r="U3" s="308"/>
      <c r="V3" s="308"/>
      <c r="W3" s="308"/>
      <c r="X3" s="308"/>
      <c r="Y3" s="308"/>
      <c r="Z3" s="308"/>
      <c r="AA3" s="308"/>
      <c r="AB3" s="308"/>
      <c r="AC3" s="308"/>
      <c r="AD3" s="308"/>
    </row>
    <row r="4" spans="1:30" ht="13.2" customHeight="1" thickBot="1">
      <c r="A4" s="971"/>
      <c r="B4" s="971"/>
      <c r="C4" s="971"/>
      <c r="D4" s="971"/>
      <c r="E4" s="971"/>
      <c r="F4" s="971"/>
      <c r="G4" s="971"/>
      <c r="H4" s="971"/>
      <c r="I4" s="971"/>
      <c r="J4" s="971"/>
      <c r="K4" s="971"/>
      <c r="L4" s="971"/>
      <c r="M4" s="971"/>
      <c r="N4" s="971"/>
      <c r="O4" s="971"/>
      <c r="P4" s="971"/>
      <c r="Q4" s="971"/>
      <c r="R4" s="971"/>
      <c r="S4" s="971"/>
      <c r="T4" s="971"/>
      <c r="U4" s="971"/>
      <c r="V4" s="971"/>
      <c r="W4" s="971"/>
      <c r="X4" s="971"/>
      <c r="Y4" s="971"/>
      <c r="Z4" s="971"/>
      <c r="AA4" s="971"/>
      <c r="AB4" s="971"/>
      <c r="AC4" s="971"/>
      <c r="AD4" s="971"/>
    </row>
    <row r="5" spans="1:30" ht="19.95" customHeight="1">
      <c r="A5" s="257"/>
      <c r="B5" s="257"/>
      <c r="C5" s="257"/>
      <c r="M5" s="805" t="s">
        <v>247</v>
      </c>
      <c r="N5" s="806"/>
      <c r="O5" s="806"/>
      <c r="P5" s="806"/>
      <c r="Q5" s="806"/>
      <c r="R5" s="807"/>
      <c r="S5" s="949" t="str">
        <f>'例　①収支予算書　基盤強化推進費'!V5</f>
        <v>札幌地区バスケットボール協会</v>
      </c>
      <c r="T5" s="950"/>
      <c r="U5" s="950"/>
      <c r="V5" s="950"/>
      <c r="W5" s="950"/>
      <c r="X5" s="950"/>
      <c r="Y5" s="950"/>
      <c r="Z5" s="950"/>
      <c r="AA5" s="950"/>
      <c r="AB5" s="950"/>
      <c r="AC5" s="950"/>
      <c r="AD5" s="951"/>
    </row>
    <row r="6" spans="1:30" ht="19.95" customHeight="1">
      <c r="A6" s="258"/>
      <c r="B6" s="257"/>
      <c r="C6" s="257"/>
      <c r="M6" s="808" t="s">
        <v>248</v>
      </c>
      <c r="N6" s="809"/>
      <c r="O6" s="809"/>
      <c r="P6" s="809"/>
      <c r="Q6" s="809"/>
      <c r="R6" s="810"/>
      <c r="S6" s="952" t="str">
        <f>'例　①収支予算書　基盤強化推進費'!V6</f>
        <v>財務部</v>
      </c>
      <c r="T6" s="953"/>
      <c r="U6" s="953"/>
      <c r="V6" s="953"/>
      <c r="W6" s="953"/>
      <c r="X6" s="953"/>
      <c r="Y6" s="953"/>
      <c r="Z6" s="953"/>
      <c r="AA6" s="953"/>
      <c r="AB6" s="953"/>
      <c r="AC6" s="953"/>
      <c r="AD6" s="954"/>
    </row>
    <row r="7" spans="1:30" ht="19.95" customHeight="1">
      <c r="A7" s="258"/>
      <c r="B7" s="257"/>
      <c r="C7" s="257"/>
      <c r="M7" s="808" t="s">
        <v>24</v>
      </c>
      <c r="N7" s="809"/>
      <c r="O7" s="809"/>
      <c r="P7" s="809"/>
      <c r="Q7" s="809"/>
      <c r="R7" s="810"/>
      <c r="S7" s="952" t="str">
        <f>'例　①収支予算書　基盤強化推進費'!V7</f>
        <v>部長　　野村　慶一</v>
      </c>
      <c r="T7" s="953"/>
      <c r="U7" s="953"/>
      <c r="V7" s="953"/>
      <c r="W7" s="953"/>
      <c r="X7" s="953"/>
      <c r="Y7" s="953"/>
      <c r="Z7" s="953"/>
      <c r="AA7" s="953"/>
      <c r="AB7" s="953"/>
      <c r="AC7" s="953"/>
      <c r="AD7" s="954"/>
    </row>
    <row r="8" spans="1:30" ht="16.5" customHeight="1" thickBot="1">
      <c r="A8" s="257"/>
      <c r="B8" s="257"/>
      <c r="C8" s="257"/>
      <c r="M8" s="811" t="s">
        <v>372</v>
      </c>
      <c r="N8" s="812"/>
      <c r="O8" s="812"/>
      <c r="P8" s="812"/>
      <c r="Q8" s="812"/>
      <c r="R8" s="813"/>
      <c r="S8" s="955" t="str">
        <f>'例　①収支予算書　基盤強化推進費'!V8</f>
        <v>090-XXXX-XXXX</v>
      </c>
      <c r="T8" s="956"/>
      <c r="U8" s="956"/>
      <c r="V8" s="956"/>
      <c r="W8" s="956"/>
      <c r="X8" s="956"/>
      <c r="Y8" s="956"/>
      <c r="Z8" s="956"/>
      <c r="AA8" s="956"/>
      <c r="AB8" s="956"/>
      <c r="AC8" s="956"/>
      <c r="AD8" s="957"/>
    </row>
    <row r="9" spans="1:30" ht="16.5" customHeight="1">
      <c r="A9" s="259"/>
      <c r="B9" s="259"/>
      <c r="C9" s="259"/>
      <c r="D9" s="260"/>
      <c r="E9" s="260"/>
      <c r="F9" s="260"/>
      <c r="M9" s="261"/>
      <c r="N9" s="261"/>
      <c r="O9" s="261"/>
      <c r="P9" s="872"/>
      <c r="Q9" s="872"/>
      <c r="R9" s="872"/>
      <c r="S9" s="872"/>
      <c r="T9" s="872"/>
      <c r="U9" s="872"/>
      <c r="V9" s="872"/>
      <c r="W9" s="872"/>
      <c r="X9" s="872"/>
      <c r="Y9" s="872"/>
      <c r="Z9" s="872"/>
      <c r="AA9" s="873"/>
      <c r="AB9" s="873"/>
      <c r="AC9" s="873"/>
      <c r="AD9" s="873"/>
    </row>
    <row r="10" spans="1:30" ht="25.95" customHeight="1" thickBot="1">
      <c r="A10" s="259"/>
      <c r="B10" s="259"/>
      <c r="C10" s="259"/>
      <c r="D10" s="262"/>
      <c r="E10" s="262"/>
      <c r="F10" s="262"/>
      <c r="G10" s="75"/>
      <c r="H10" s="75"/>
      <c r="I10" s="75"/>
      <c r="J10" s="75"/>
      <c r="K10" s="75"/>
      <c r="L10" s="75"/>
      <c r="M10" s="75"/>
      <c r="N10" s="75"/>
      <c r="O10" s="75"/>
      <c r="P10" s="75"/>
      <c r="Q10" s="75"/>
      <c r="R10" s="75"/>
      <c r="S10" s="75"/>
      <c r="T10" s="75"/>
      <c r="U10" s="75"/>
      <c r="V10" s="75"/>
      <c r="W10" s="75"/>
      <c r="X10" s="75"/>
      <c r="Y10" s="75"/>
      <c r="Z10" s="75"/>
      <c r="AA10" s="75"/>
      <c r="AB10" s="75"/>
      <c r="AC10" s="75"/>
    </row>
    <row r="11" spans="1:30" ht="21" customHeight="1" thickBot="1">
      <c r="A11" s="968" t="s">
        <v>78</v>
      </c>
      <c r="B11" s="969"/>
      <c r="C11" s="969"/>
      <c r="D11" s="874" t="str">
        <f>'例　①収支予算書　基盤強化推進費'!D10:AD10</f>
        <v>登録推進事業費　1.一般カテゴリー（Ⅱ種）登録推進事業　①市町村等地域単位の競技会の開催</v>
      </c>
      <c r="E11" s="875"/>
      <c r="F11" s="875"/>
      <c r="G11" s="875"/>
      <c r="H11" s="875"/>
      <c r="I11" s="875"/>
      <c r="J11" s="875"/>
      <c r="K11" s="875"/>
      <c r="L11" s="875"/>
      <c r="M11" s="875"/>
      <c r="N11" s="875"/>
      <c r="O11" s="875"/>
      <c r="P11" s="875"/>
      <c r="Q11" s="875"/>
      <c r="R11" s="875"/>
      <c r="S11" s="875"/>
      <c r="T11" s="875"/>
      <c r="U11" s="875"/>
      <c r="V11" s="875"/>
      <c r="W11" s="875"/>
      <c r="X11" s="875"/>
      <c r="Y11" s="875"/>
      <c r="Z11" s="875"/>
      <c r="AA11" s="875"/>
      <c r="AB11" s="875"/>
      <c r="AC11" s="875"/>
      <c r="AD11" s="876"/>
    </row>
    <row r="12" spans="1:30" ht="21.45" customHeight="1" thickBot="1">
      <c r="A12" s="947" t="s">
        <v>68</v>
      </c>
      <c r="B12" s="948"/>
      <c r="C12" s="948"/>
      <c r="D12" s="972" t="str">
        <f>'例　①収支予算書　基盤強化推進費'!D11</f>
        <v>【社会人】</v>
      </c>
      <c r="E12" s="973"/>
      <c r="F12" s="973"/>
      <c r="G12" s="875" t="str">
        <f>'例　①収支予算書　基盤強化推進費'!J11</f>
        <v>第1回　一般Ⅱ種登録交歓大会</v>
      </c>
      <c r="H12" s="875"/>
      <c r="I12" s="875"/>
      <c r="J12" s="875"/>
      <c r="K12" s="875"/>
      <c r="L12" s="875"/>
      <c r="M12" s="875"/>
      <c r="N12" s="875"/>
      <c r="O12" s="875"/>
      <c r="P12" s="875"/>
      <c r="Q12" s="875"/>
      <c r="R12" s="875"/>
      <c r="S12" s="875"/>
      <c r="T12" s="875"/>
      <c r="U12" s="875"/>
      <c r="V12" s="875"/>
      <c r="W12" s="875"/>
      <c r="X12" s="875"/>
      <c r="Y12" s="875"/>
      <c r="Z12" s="875"/>
      <c r="AA12" s="875"/>
      <c r="AB12" s="875"/>
      <c r="AC12" s="875"/>
      <c r="AD12" s="876"/>
    </row>
    <row r="13" spans="1:30" ht="21.45" customHeight="1" thickBot="1">
      <c r="A13" s="947" t="s">
        <v>74</v>
      </c>
      <c r="B13" s="948"/>
      <c r="C13" s="948"/>
      <c r="D13" s="360">
        <v>20</v>
      </c>
      <c r="E13" s="279">
        <f>'例　①収支予算書　基盤強化推進費'!D15</f>
        <v>26</v>
      </c>
      <c r="F13" s="279" t="s">
        <v>404</v>
      </c>
      <c r="G13" s="281">
        <f>'例　①収支予算書　基盤強化推進費'!F15</f>
        <v>10</v>
      </c>
      <c r="H13" s="281" t="s">
        <v>405</v>
      </c>
      <c r="I13" s="281">
        <f>'例　①収支予算書　基盤強化推進費'!H15</f>
        <v>5</v>
      </c>
      <c r="J13" s="279" t="s">
        <v>406</v>
      </c>
      <c r="K13" s="279" t="s">
        <v>407</v>
      </c>
      <c r="L13" s="279">
        <v>20</v>
      </c>
      <c r="M13" s="279">
        <f>'例　①収支予算書　基盤強化推進費'!L15</f>
        <v>26</v>
      </c>
      <c r="N13" s="279" t="s">
        <v>404</v>
      </c>
      <c r="O13" s="279">
        <f>'例　①収支予算書　基盤強化推進費'!N15</f>
        <v>10</v>
      </c>
      <c r="P13" s="281" t="s">
        <v>405</v>
      </c>
      <c r="Q13" s="281">
        <f>'例　①収支予算書　基盤強化推進費'!P15</f>
        <v>6</v>
      </c>
      <c r="R13" s="281" t="s">
        <v>408</v>
      </c>
      <c r="S13" s="281"/>
      <c r="T13" s="281"/>
      <c r="U13" s="281"/>
      <c r="V13" s="281"/>
      <c r="W13" s="281"/>
      <c r="X13" s="281"/>
      <c r="Y13" s="281"/>
      <c r="Z13" s="281"/>
      <c r="AA13" s="280"/>
      <c r="AB13" s="280"/>
      <c r="AC13" s="280"/>
      <c r="AD13" s="282"/>
    </row>
    <row r="14" spans="1:30" ht="21" customHeight="1" thickBot="1">
      <c r="A14" s="945" t="s">
        <v>76</v>
      </c>
      <c r="B14" s="946"/>
      <c r="C14" s="946"/>
      <c r="D14" s="874" t="str">
        <f>'例　①収支予算書　基盤強化推進費'!C16</f>
        <v>〇〇総合体育館</v>
      </c>
      <c r="E14" s="875"/>
      <c r="F14" s="875"/>
      <c r="G14" s="875"/>
      <c r="H14" s="875"/>
      <c r="I14" s="875"/>
      <c r="J14" s="875"/>
      <c r="K14" s="875"/>
      <c r="L14" s="875"/>
      <c r="M14" s="875"/>
      <c r="N14" s="875"/>
      <c r="O14" s="875"/>
      <c r="P14" s="875"/>
      <c r="Q14" s="875"/>
      <c r="R14" s="875"/>
      <c r="S14" s="875"/>
      <c r="T14" s="875"/>
      <c r="U14" s="875"/>
      <c r="V14" s="875"/>
      <c r="W14" s="875"/>
      <c r="X14" s="875"/>
      <c r="Y14" s="875"/>
      <c r="Z14" s="875"/>
      <c r="AA14" s="875"/>
      <c r="AB14" s="875"/>
      <c r="AC14" s="875"/>
      <c r="AD14" s="876"/>
    </row>
    <row r="15" spans="1:30" ht="12.6" customHeight="1">
      <c r="A15" s="263"/>
      <c r="B15" s="263"/>
      <c r="C15" s="263"/>
      <c r="D15" s="263"/>
      <c r="E15" s="263"/>
      <c r="F15" s="263"/>
      <c r="G15" s="263"/>
      <c r="H15" s="263"/>
      <c r="I15" s="263"/>
      <c r="J15" s="263"/>
      <c r="K15" s="263"/>
      <c r="L15" s="263"/>
      <c r="M15" s="263"/>
      <c r="N15" s="263"/>
      <c r="O15" s="263"/>
      <c r="P15" s="263"/>
      <c r="Q15" s="263"/>
      <c r="R15" s="263"/>
      <c r="S15" s="263"/>
      <c r="T15" s="263"/>
      <c r="U15" s="263"/>
      <c r="V15" s="263"/>
      <c r="W15" s="263"/>
      <c r="X15" s="263"/>
      <c r="Y15" s="263"/>
      <c r="Z15" s="263"/>
      <c r="AA15" s="263"/>
      <c r="AB15" s="263"/>
      <c r="AC15" s="263"/>
      <c r="AD15" s="263"/>
    </row>
    <row r="16" spans="1:30" ht="24" customHeight="1" thickBot="1">
      <c r="A16" s="73" t="s">
        <v>7</v>
      </c>
      <c r="B16" s="77"/>
      <c r="C16" s="77"/>
      <c r="D16" s="77"/>
      <c r="E16" s="77"/>
      <c r="F16" s="77"/>
      <c r="G16" s="970" t="s">
        <v>5</v>
      </c>
      <c r="H16" s="970"/>
      <c r="I16" s="970"/>
      <c r="J16" s="970"/>
      <c r="K16" s="970"/>
      <c r="L16" s="970"/>
      <c r="M16" s="970"/>
      <c r="N16" s="970"/>
      <c r="O16" s="970"/>
      <c r="P16" s="970"/>
      <c r="Q16" s="970"/>
      <c r="R16" s="970"/>
      <c r="S16" s="970"/>
      <c r="T16" s="970"/>
      <c r="U16" s="970"/>
      <c r="V16" s="970"/>
      <c r="W16" s="970"/>
      <c r="X16" s="970"/>
      <c r="Y16" s="970"/>
      <c r="Z16" s="970"/>
      <c r="AA16" s="970"/>
      <c r="AB16" s="970"/>
      <c r="AC16" s="970"/>
      <c r="AD16" s="970"/>
    </row>
    <row r="17" spans="1:40" ht="18" customHeight="1" thickBot="1">
      <c r="A17" s="933" t="s">
        <v>4</v>
      </c>
      <c r="B17" s="867"/>
      <c r="C17" s="868"/>
      <c r="D17" s="933" t="s">
        <v>32</v>
      </c>
      <c r="E17" s="867"/>
      <c r="F17" s="868"/>
      <c r="G17" s="933" t="s">
        <v>46</v>
      </c>
      <c r="H17" s="867"/>
      <c r="I17" s="868"/>
      <c r="J17" s="974" t="s">
        <v>6</v>
      </c>
      <c r="K17" s="975"/>
      <c r="L17" s="975"/>
      <c r="M17" s="975"/>
      <c r="N17" s="975"/>
      <c r="O17" s="975"/>
      <c r="P17" s="975"/>
      <c r="Q17" s="975"/>
      <c r="R17" s="975"/>
      <c r="S17" s="975"/>
      <c r="T17" s="975"/>
      <c r="U17" s="975"/>
      <c r="V17" s="975"/>
      <c r="W17" s="975"/>
      <c r="X17" s="975"/>
      <c r="Y17" s="975"/>
      <c r="Z17" s="975"/>
      <c r="AA17" s="975"/>
      <c r="AB17" s="975"/>
      <c r="AC17" s="975"/>
      <c r="AD17" s="976"/>
    </row>
    <row r="18" spans="1:40" ht="18" customHeight="1">
      <c r="A18" s="921" t="s">
        <v>340</v>
      </c>
      <c r="B18" s="922"/>
      <c r="C18" s="922"/>
      <c r="D18" s="890">
        <f>'例　①収支予算書　基盤強化推進費'!D23</f>
        <v>283700</v>
      </c>
      <c r="E18" s="891"/>
      <c r="F18" s="892"/>
      <c r="G18" s="916">
        <v>211269</v>
      </c>
      <c r="H18" s="917"/>
      <c r="I18" s="852"/>
      <c r="J18" s="877" t="s">
        <v>451</v>
      </c>
      <c r="K18" s="878"/>
      <c r="L18" s="878"/>
      <c r="M18" s="878"/>
      <c r="N18" s="878"/>
      <c r="O18" s="878"/>
      <c r="P18" s="878"/>
      <c r="Q18" s="878"/>
      <c r="R18" s="878"/>
      <c r="S18" s="878"/>
      <c r="T18" s="878"/>
      <c r="U18" s="878"/>
      <c r="V18" s="878"/>
      <c r="W18" s="878"/>
      <c r="X18" s="878"/>
      <c r="Y18" s="878"/>
      <c r="Z18" s="878"/>
      <c r="AA18" s="878"/>
      <c r="AB18" s="878"/>
      <c r="AC18" s="878"/>
      <c r="AD18" s="879"/>
    </row>
    <row r="19" spans="1:40" ht="18" customHeight="1">
      <c r="A19" s="923" t="s">
        <v>35</v>
      </c>
      <c r="B19" s="924"/>
      <c r="C19" s="924"/>
      <c r="D19" s="893">
        <f>'例　①収支予算書　基盤強化推進費'!D24</f>
        <v>0</v>
      </c>
      <c r="E19" s="894"/>
      <c r="F19" s="895"/>
      <c r="G19" s="905"/>
      <c r="H19" s="906"/>
      <c r="I19" s="798"/>
      <c r="J19" s="961"/>
      <c r="K19" s="962"/>
      <c r="L19" s="962"/>
      <c r="M19" s="962"/>
      <c r="N19" s="962"/>
      <c r="O19" s="962"/>
      <c r="P19" s="962"/>
      <c r="Q19" s="962"/>
      <c r="R19" s="962"/>
      <c r="S19" s="962"/>
      <c r="T19" s="962"/>
      <c r="U19" s="962"/>
      <c r="V19" s="962"/>
      <c r="W19" s="962"/>
      <c r="X19" s="962"/>
      <c r="Y19" s="962"/>
      <c r="Z19" s="962"/>
      <c r="AA19" s="962"/>
      <c r="AB19" s="962"/>
      <c r="AC19" s="962"/>
      <c r="AD19" s="963"/>
    </row>
    <row r="20" spans="1:40" ht="18" customHeight="1">
      <c r="A20" s="923" t="s">
        <v>36</v>
      </c>
      <c r="B20" s="924"/>
      <c r="C20" s="924"/>
      <c r="D20" s="893">
        <f>'例　①収支予算書　基盤強化推進費'!D25</f>
        <v>0</v>
      </c>
      <c r="E20" s="894"/>
      <c r="F20" s="895"/>
      <c r="G20" s="905"/>
      <c r="H20" s="906"/>
      <c r="I20" s="798"/>
      <c r="J20" s="961"/>
      <c r="K20" s="962"/>
      <c r="L20" s="962"/>
      <c r="M20" s="962"/>
      <c r="N20" s="962"/>
      <c r="O20" s="962"/>
      <c r="P20" s="962"/>
      <c r="Q20" s="962"/>
      <c r="R20" s="962"/>
      <c r="S20" s="962"/>
      <c r="T20" s="962"/>
      <c r="U20" s="962"/>
      <c r="V20" s="962"/>
      <c r="W20" s="962"/>
      <c r="X20" s="962"/>
      <c r="Y20" s="962"/>
      <c r="Z20" s="962"/>
      <c r="AA20" s="962"/>
      <c r="AB20" s="962"/>
      <c r="AC20" s="962"/>
      <c r="AD20" s="963"/>
    </row>
    <row r="21" spans="1:40" ht="18" customHeight="1">
      <c r="A21" s="923" t="s">
        <v>37</v>
      </c>
      <c r="B21" s="924"/>
      <c r="C21" s="924"/>
      <c r="D21" s="893">
        <f>'例　①収支予算書　基盤強化推進費'!D26</f>
        <v>0</v>
      </c>
      <c r="E21" s="894"/>
      <c r="F21" s="895"/>
      <c r="G21" s="905"/>
      <c r="H21" s="906"/>
      <c r="I21" s="798"/>
      <c r="J21" s="961"/>
      <c r="K21" s="962"/>
      <c r="L21" s="962"/>
      <c r="M21" s="962"/>
      <c r="N21" s="962"/>
      <c r="O21" s="962"/>
      <c r="P21" s="962"/>
      <c r="Q21" s="962"/>
      <c r="R21" s="962"/>
      <c r="S21" s="962"/>
      <c r="T21" s="962"/>
      <c r="U21" s="962"/>
      <c r="V21" s="962"/>
      <c r="W21" s="962"/>
      <c r="X21" s="962"/>
      <c r="Y21" s="962"/>
      <c r="Z21" s="962"/>
      <c r="AA21" s="962"/>
      <c r="AB21" s="962"/>
      <c r="AC21" s="962"/>
      <c r="AD21" s="963"/>
    </row>
    <row r="22" spans="1:40" ht="18" customHeight="1">
      <c r="A22" s="925" t="s">
        <v>38</v>
      </c>
      <c r="B22" s="926"/>
      <c r="C22" s="926"/>
      <c r="D22" s="893">
        <f>'例　①収支予算書　基盤強化推進費'!D27</f>
        <v>0</v>
      </c>
      <c r="E22" s="894"/>
      <c r="F22" s="895"/>
      <c r="G22" s="905"/>
      <c r="H22" s="906"/>
      <c r="I22" s="798"/>
      <c r="J22" s="964"/>
      <c r="K22" s="965"/>
      <c r="L22" s="965"/>
      <c r="M22" s="965"/>
      <c r="N22" s="965"/>
      <c r="O22" s="965"/>
      <c r="P22" s="965"/>
      <c r="Q22" s="965"/>
      <c r="R22" s="965"/>
      <c r="S22" s="965"/>
      <c r="T22" s="965"/>
      <c r="U22" s="965"/>
      <c r="V22" s="965"/>
      <c r="W22" s="965"/>
      <c r="X22" s="965"/>
      <c r="Y22" s="965"/>
      <c r="Z22" s="965"/>
      <c r="AA22" s="965"/>
      <c r="AB22" s="965"/>
      <c r="AC22" s="965"/>
      <c r="AD22" s="966"/>
    </row>
    <row r="23" spans="1:40" ht="18" customHeight="1">
      <c r="A23" s="927" t="s">
        <v>39</v>
      </c>
      <c r="B23" s="928"/>
      <c r="C23" s="928"/>
      <c r="D23" s="893">
        <f>'例　①収支予算書　基盤強化推進費'!D28</f>
        <v>0</v>
      </c>
      <c r="E23" s="894"/>
      <c r="F23" s="895"/>
      <c r="G23" s="918">
        <f>M23*R23</f>
        <v>0</v>
      </c>
      <c r="H23" s="919"/>
      <c r="I23" s="920"/>
      <c r="J23" s="634" t="s">
        <v>288</v>
      </c>
      <c r="K23" s="548"/>
      <c r="L23" s="635"/>
      <c r="M23" s="549"/>
      <c r="N23" s="883"/>
      <c r="O23" s="739" t="s">
        <v>289</v>
      </c>
      <c r="P23" s="740"/>
      <c r="Q23" s="967"/>
      <c r="R23" s="549"/>
      <c r="S23" s="550"/>
      <c r="T23" s="283"/>
      <c r="U23" s="275"/>
      <c r="V23" s="275"/>
      <c r="W23" s="275"/>
      <c r="X23" s="275"/>
      <c r="Y23" s="275"/>
      <c r="Z23" s="275"/>
      <c r="AA23" s="275"/>
      <c r="AB23" s="275"/>
      <c r="AC23" s="275"/>
      <c r="AD23" s="278"/>
    </row>
    <row r="24" spans="1:40" ht="18" customHeight="1" thickBot="1">
      <c r="A24" s="925" t="s">
        <v>40</v>
      </c>
      <c r="B24" s="926"/>
      <c r="C24" s="926"/>
      <c r="D24" s="893">
        <f>'例　①収支予算書　基盤強化推進費'!D29</f>
        <v>100000</v>
      </c>
      <c r="E24" s="894"/>
      <c r="F24" s="895"/>
      <c r="G24" s="918">
        <f>M24*(R24+W24)+AB24</f>
        <v>200000</v>
      </c>
      <c r="H24" s="919"/>
      <c r="I24" s="920"/>
      <c r="J24" s="634" t="s">
        <v>285</v>
      </c>
      <c r="K24" s="548"/>
      <c r="L24" s="635"/>
      <c r="M24" s="671">
        <v>10000</v>
      </c>
      <c r="N24" s="906"/>
      <c r="O24" s="547" t="s">
        <v>287</v>
      </c>
      <c r="P24" s="548"/>
      <c r="Q24" s="635"/>
      <c r="R24" s="549">
        <v>10</v>
      </c>
      <c r="S24" s="550"/>
      <c r="T24" s="547" t="s">
        <v>286</v>
      </c>
      <c r="U24" s="548"/>
      <c r="V24" s="548"/>
      <c r="W24" s="549">
        <v>10</v>
      </c>
      <c r="X24" s="550"/>
      <c r="Y24" s="829" t="s">
        <v>409</v>
      </c>
      <c r="Z24" s="830"/>
      <c r="AA24" s="831"/>
      <c r="AB24" s="880">
        <f>AM30</f>
        <v>0</v>
      </c>
      <c r="AC24" s="881"/>
      <c r="AD24" s="882"/>
      <c r="AF24" s="73" t="s">
        <v>375</v>
      </c>
      <c r="AH24" s="174"/>
      <c r="AI24" s="199"/>
      <c r="AJ24" s="74"/>
      <c r="AK24" s="74"/>
      <c r="AL24" s="74"/>
      <c r="AM24" s="74"/>
      <c r="AN24" s="200"/>
    </row>
    <row r="25" spans="1:40" ht="18" customHeight="1" thickBot="1">
      <c r="A25" s="923" t="s">
        <v>41</v>
      </c>
      <c r="B25" s="924"/>
      <c r="C25" s="924"/>
      <c r="D25" s="893">
        <f>'例　①収支予算書　基盤強化推進費'!D30</f>
        <v>0</v>
      </c>
      <c r="E25" s="894"/>
      <c r="F25" s="895"/>
      <c r="G25" s="905"/>
      <c r="H25" s="906"/>
      <c r="I25" s="798"/>
      <c r="J25" s="964"/>
      <c r="K25" s="965"/>
      <c r="L25" s="965"/>
      <c r="M25" s="965"/>
      <c r="N25" s="965"/>
      <c r="O25" s="965"/>
      <c r="P25" s="965"/>
      <c r="Q25" s="965"/>
      <c r="R25" s="965"/>
      <c r="S25" s="965"/>
      <c r="T25" s="965"/>
      <c r="U25" s="965"/>
      <c r="V25" s="965"/>
      <c r="W25" s="965"/>
      <c r="X25" s="965"/>
      <c r="Y25" s="965"/>
      <c r="Z25" s="965"/>
      <c r="AA25" s="965"/>
      <c r="AB25" s="965"/>
      <c r="AC25" s="965"/>
      <c r="AD25" s="966"/>
      <c r="AF25" s="977" t="s">
        <v>347</v>
      </c>
      <c r="AG25" s="978"/>
      <c r="AH25" s="315" t="s">
        <v>285</v>
      </c>
      <c r="AI25" s="317" t="s">
        <v>342</v>
      </c>
      <c r="AJ25" s="316" t="s">
        <v>292</v>
      </c>
      <c r="AK25" s="318" t="s">
        <v>286</v>
      </c>
      <c r="AL25" s="316" t="s">
        <v>292</v>
      </c>
      <c r="AM25" s="979" t="s">
        <v>11</v>
      </c>
      <c r="AN25" s="980"/>
    </row>
    <row r="26" spans="1:40" ht="18" customHeight="1" thickTop="1">
      <c r="A26" s="923" t="s">
        <v>42</v>
      </c>
      <c r="B26" s="924"/>
      <c r="C26" s="924"/>
      <c r="D26" s="893">
        <f>'例　①収支予算書　基盤強化推進費'!D31</f>
        <v>0</v>
      </c>
      <c r="E26" s="894"/>
      <c r="F26" s="895"/>
      <c r="G26" s="905"/>
      <c r="H26" s="906"/>
      <c r="I26" s="798"/>
      <c r="J26" s="964"/>
      <c r="K26" s="965"/>
      <c r="L26" s="965"/>
      <c r="M26" s="965"/>
      <c r="N26" s="965"/>
      <c r="O26" s="965"/>
      <c r="P26" s="965"/>
      <c r="Q26" s="965"/>
      <c r="R26" s="965"/>
      <c r="S26" s="965"/>
      <c r="T26" s="965"/>
      <c r="U26" s="965"/>
      <c r="V26" s="965"/>
      <c r="W26" s="965"/>
      <c r="X26" s="965"/>
      <c r="Y26" s="965"/>
      <c r="Z26" s="965"/>
      <c r="AA26" s="965"/>
      <c r="AB26" s="965"/>
      <c r="AC26" s="965"/>
      <c r="AD26" s="966"/>
      <c r="AF26" s="577"/>
      <c r="AG26" s="578"/>
      <c r="AH26" s="218"/>
      <c r="AI26" s="189"/>
      <c r="AJ26" s="201">
        <f>AH26*AI26</f>
        <v>0</v>
      </c>
      <c r="AK26" s="189"/>
      <c r="AL26" s="201">
        <f>AH26*AK26</f>
        <v>0</v>
      </c>
      <c r="AM26" s="981">
        <f>AJ26+AL26</f>
        <v>0</v>
      </c>
      <c r="AN26" s="982"/>
    </row>
    <row r="27" spans="1:40" ht="18" customHeight="1">
      <c r="A27" s="925" t="s">
        <v>43</v>
      </c>
      <c r="B27" s="926"/>
      <c r="C27" s="926"/>
      <c r="D27" s="893">
        <f>'例　①収支予算書　基盤強化推進費'!D32</f>
        <v>0</v>
      </c>
      <c r="E27" s="894"/>
      <c r="F27" s="895"/>
      <c r="G27" s="905"/>
      <c r="H27" s="906"/>
      <c r="I27" s="798"/>
      <c r="J27" s="964"/>
      <c r="K27" s="965"/>
      <c r="L27" s="965"/>
      <c r="M27" s="965"/>
      <c r="N27" s="965"/>
      <c r="O27" s="965"/>
      <c r="P27" s="965"/>
      <c r="Q27" s="965"/>
      <c r="R27" s="965"/>
      <c r="S27" s="965"/>
      <c r="T27" s="965"/>
      <c r="U27" s="965"/>
      <c r="V27" s="965"/>
      <c r="W27" s="965"/>
      <c r="X27" s="965"/>
      <c r="Y27" s="965"/>
      <c r="Z27" s="965"/>
      <c r="AA27" s="965"/>
      <c r="AB27" s="965"/>
      <c r="AC27" s="965"/>
      <c r="AD27" s="966"/>
      <c r="AF27" s="725"/>
      <c r="AG27" s="726"/>
      <c r="AH27" s="292"/>
      <c r="AI27" s="194"/>
      <c r="AJ27" s="202">
        <f>AH27*AI27</f>
        <v>0</v>
      </c>
      <c r="AK27" s="194"/>
      <c r="AL27" s="202">
        <f>AH27*AK27</f>
        <v>0</v>
      </c>
      <c r="AM27" s="983">
        <f>AJ27+AL27</f>
        <v>0</v>
      </c>
      <c r="AN27" s="984"/>
    </row>
    <row r="28" spans="1:40" ht="18" customHeight="1" thickBot="1">
      <c r="A28" s="931" t="s">
        <v>44</v>
      </c>
      <c r="B28" s="932"/>
      <c r="C28" s="932"/>
      <c r="D28" s="902">
        <f>'例　①収支予算書　基盤強化推進費'!D33</f>
        <v>0</v>
      </c>
      <c r="E28" s="903"/>
      <c r="F28" s="904"/>
      <c r="G28" s="907"/>
      <c r="H28" s="908"/>
      <c r="I28" s="909"/>
      <c r="J28" s="958"/>
      <c r="K28" s="959"/>
      <c r="L28" s="959"/>
      <c r="M28" s="959"/>
      <c r="N28" s="959"/>
      <c r="O28" s="959"/>
      <c r="P28" s="959"/>
      <c r="Q28" s="959"/>
      <c r="R28" s="959"/>
      <c r="S28" s="959"/>
      <c r="T28" s="959"/>
      <c r="U28" s="959"/>
      <c r="V28" s="959"/>
      <c r="W28" s="959"/>
      <c r="X28" s="959"/>
      <c r="Y28" s="959"/>
      <c r="Z28" s="959"/>
      <c r="AA28" s="959"/>
      <c r="AB28" s="959"/>
      <c r="AC28" s="959"/>
      <c r="AD28" s="960"/>
      <c r="AF28" s="725"/>
      <c r="AG28" s="726"/>
      <c r="AH28" s="292"/>
      <c r="AI28" s="194"/>
      <c r="AJ28" s="202">
        <f>AH28*AI28</f>
        <v>0</v>
      </c>
      <c r="AK28" s="194"/>
      <c r="AL28" s="202">
        <f>AH28*AK28</f>
        <v>0</v>
      </c>
      <c r="AM28" s="983">
        <f>AJ28+AL28</f>
        <v>0</v>
      </c>
      <c r="AN28" s="984"/>
    </row>
    <row r="29" spans="1:40" ht="18" customHeight="1" thickBot="1">
      <c r="A29" s="933" t="s">
        <v>0</v>
      </c>
      <c r="B29" s="867"/>
      <c r="C29" s="867"/>
      <c r="D29" s="930">
        <f>'例　①収支予算書　基盤強化推進費'!D34</f>
        <v>383700</v>
      </c>
      <c r="E29" s="930"/>
      <c r="F29" s="930"/>
      <c r="G29" s="884">
        <f>SUM(G18:G28)</f>
        <v>411269</v>
      </c>
      <c r="H29" s="885"/>
      <c r="I29" s="886"/>
      <c r="J29" s="95"/>
      <c r="K29" s="95"/>
      <c r="L29" s="95"/>
      <c r="M29" s="238"/>
      <c r="N29" s="238"/>
      <c r="O29" s="238"/>
      <c r="P29" s="77"/>
      <c r="Q29" s="77"/>
      <c r="R29" s="77"/>
      <c r="S29" s="77"/>
      <c r="T29" s="77"/>
      <c r="U29" s="77"/>
      <c r="V29" s="77"/>
      <c r="W29" s="77"/>
      <c r="X29" s="77"/>
      <c r="Y29" s="77"/>
      <c r="Z29" s="77"/>
      <c r="AA29" s="77"/>
      <c r="AB29" s="77"/>
      <c r="AC29" s="77"/>
      <c r="AD29" s="77"/>
      <c r="AF29" s="730"/>
      <c r="AG29" s="731"/>
      <c r="AH29" s="293"/>
      <c r="AI29" s="197"/>
      <c r="AJ29" s="319">
        <f>AH29*AI29</f>
        <v>0</v>
      </c>
      <c r="AK29" s="197"/>
      <c r="AL29" s="319">
        <f>AH29*AK29</f>
        <v>0</v>
      </c>
      <c r="AM29" s="985">
        <f>AJ29+AL29</f>
        <v>0</v>
      </c>
      <c r="AN29" s="986"/>
    </row>
    <row r="30" spans="1:40" ht="18" customHeight="1">
      <c r="A30" s="264"/>
      <c r="B30" s="264"/>
      <c r="C30" s="264"/>
      <c r="D30" s="265"/>
      <c r="E30" s="265"/>
      <c r="F30" s="265"/>
      <c r="G30" s="77"/>
      <c r="H30" s="77"/>
      <c r="I30" s="77"/>
      <c r="J30" s="77"/>
      <c r="K30" s="77"/>
      <c r="L30" s="77"/>
      <c r="M30" s="77"/>
      <c r="N30" s="77"/>
      <c r="O30" s="77"/>
      <c r="P30" s="77"/>
      <c r="Q30" s="77"/>
      <c r="R30" s="77"/>
      <c r="S30" s="77"/>
      <c r="T30" s="77"/>
      <c r="U30" s="77"/>
      <c r="V30" s="77"/>
      <c r="W30" s="77"/>
      <c r="X30" s="77"/>
      <c r="Y30" s="77"/>
      <c r="Z30" s="77"/>
      <c r="AA30" s="77"/>
      <c r="AB30" s="77"/>
      <c r="AC30" s="77"/>
      <c r="AD30" s="77"/>
      <c r="AF30" s="284"/>
      <c r="AG30" s="284"/>
      <c r="AH30" s="285"/>
      <c r="AI30" s="286"/>
      <c r="AJ30" s="286"/>
      <c r="AK30" s="286"/>
      <c r="AL30" s="208" t="s">
        <v>348</v>
      </c>
      <c r="AM30" s="584">
        <f>SUM(AM26:AN29)</f>
        <v>0</v>
      </c>
      <c r="AN30" s="584"/>
    </row>
    <row r="31" spans="1:40" ht="24" customHeight="1" thickBot="1">
      <c r="A31" s="73" t="s">
        <v>21</v>
      </c>
    </row>
    <row r="32" spans="1:40" s="74" customFormat="1" ht="36" customHeight="1" thickBot="1">
      <c r="A32" s="933" t="s">
        <v>4</v>
      </c>
      <c r="B32" s="867"/>
      <c r="C32" s="867"/>
      <c r="D32" s="887" t="s">
        <v>32</v>
      </c>
      <c r="E32" s="888"/>
      <c r="F32" s="889"/>
      <c r="G32" s="887" t="s">
        <v>46</v>
      </c>
      <c r="H32" s="888"/>
      <c r="I32" s="889"/>
      <c r="J32" s="867" t="s">
        <v>438</v>
      </c>
      <c r="K32" s="867"/>
      <c r="L32" s="867"/>
      <c r="M32" s="867"/>
      <c r="N32" s="867"/>
      <c r="O32" s="867"/>
      <c r="P32" s="867"/>
      <c r="Q32" s="867"/>
      <c r="R32" s="867"/>
      <c r="S32" s="867"/>
      <c r="T32" s="867"/>
      <c r="U32" s="867"/>
      <c r="V32" s="867"/>
      <c r="W32" s="867"/>
      <c r="X32" s="867"/>
      <c r="Y32" s="867"/>
      <c r="Z32" s="867"/>
      <c r="AA32" s="867"/>
      <c r="AB32" s="867"/>
      <c r="AC32" s="867"/>
      <c r="AD32" s="868"/>
      <c r="AE32" s="73"/>
      <c r="AF32" s="73"/>
      <c r="AG32" s="73"/>
      <c r="AH32" s="73"/>
      <c r="AI32" s="73"/>
      <c r="AJ32" s="73"/>
      <c r="AK32" s="73"/>
      <c r="AL32" s="73"/>
    </row>
    <row r="33" spans="1:30" ht="36" customHeight="1">
      <c r="A33" s="935" t="s">
        <v>3</v>
      </c>
      <c r="B33" s="936"/>
      <c r="C33" s="937"/>
      <c r="D33" s="890">
        <f>'例　①収支予算書　基盤強化推進費'!D38</f>
        <v>51300</v>
      </c>
      <c r="E33" s="891"/>
      <c r="F33" s="892"/>
      <c r="G33" s="896">
        <f>支出明細集計_リスト!D4</f>
        <v>23087</v>
      </c>
      <c r="H33" s="897"/>
      <c r="I33" s="898"/>
      <c r="J33" s="856" t="str">
        <f>'[6]例　③支出明細書'!W5</f>
        <v>組合せ会議日当、交通費16000、組合せ会議室使用料5500、組合せ会議軽食飲料費1587、</v>
      </c>
      <c r="K33" s="857"/>
      <c r="L33" s="857"/>
      <c r="M33" s="857"/>
      <c r="N33" s="857"/>
      <c r="O33" s="857"/>
      <c r="P33" s="857"/>
      <c r="Q33" s="857"/>
      <c r="R33" s="857"/>
      <c r="S33" s="857"/>
      <c r="T33" s="857"/>
      <c r="U33" s="857"/>
      <c r="V33" s="857"/>
      <c r="W33" s="857"/>
      <c r="X33" s="857"/>
      <c r="Y33" s="857"/>
      <c r="Z33" s="857"/>
      <c r="AA33" s="857"/>
      <c r="AB33" s="857"/>
      <c r="AC33" s="857"/>
      <c r="AD33" s="858"/>
    </row>
    <row r="34" spans="1:30" ht="51.6" customHeight="1">
      <c r="A34" s="927" t="s">
        <v>2</v>
      </c>
      <c r="B34" s="928"/>
      <c r="C34" s="929"/>
      <c r="D34" s="893">
        <f>'例　①収支予算書　基盤強化推進費'!D44</f>
        <v>119500</v>
      </c>
      <c r="E34" s="894"/>
      <c r="F34" s="895"/>
      <c r="G34" s="899">
        <f>支出明細集計_リスト!D6</f>
        <v>43000</v>
      </c>
      <c r="H34" s="900"/>
      <c r="I34" s="901"/>
      <c r="J34" s="853" t="str">
        <f>'[6]例　③支出明細書'!W7</f>
        <v>〇〇総合体育館コート設営稼働役員日当、交通費10000、〇〇総合体育館1日目稼働役員日当、交通費16000、〇〇総合体育館1日目審判交通費500、□□総合体育館2日目稼働役員日当、交通費16000、□□総合体育館2日目審判交通費500、</v>
      </c>
      <c r="K34" s="854"/>
      <c r="L34" s="854"/>
      <c r="M34" s="854"/>
      <c r="N34" s="854"/>
      <c r="O34" s="854"/>
      <c r="P34" s="854"/>
      <c r="Q34" s="854"/>
      <c r="R34" s="854"/>
      <c r="S34" s="854"/>
      <c r="T34" s="854"/>
      <c r="U34" s="854"/>
      <c r="V34" s="854"/>
      <c r="W34" s="854"/>
      <c r="X34" s="854"/>
      <c r="Y34" s="854"/>
      <c r="Z34" s="854"/>
      <c r="AA34" s="854"/>
      <c r="AB34" s="854"/>
      <c r="AC34" s="854"/>
      <c r="AD34" s="855"/>
    </row>
    <row r="35" spans="1:30" ht="18" customHeight="1">
      <c r="A35" s="927" t="s">
        <v>1</v>
      </c>
      <c r="B35" s="928"/>
      <c r="C35" s="929"/>
      <c r="D35" s="893">
        <f>'例　①収支予算書　基盤強化推進費'!D50</f>
        <v>1100</v>
      </c>
      <c r="E35" s="894"/>
      <c r="F35" s="895"/>
      <c r="G35" s="899">
        <f>支出明細集計_リスト!D8</f>
        <v>550</v>
      </c>
      <c r="H35" s="900"/>
      <c r="I35" s="901"/>
      <c r="J35" s="853" t="str">
        <f>'[6]例　③支出明細書'!W9</f>
        <v>大会結果郵送代550</v>
      </c>
      <c r="K35" s="854"/>
      <c r="L35" s="854"/>
      <c r="M35" s="854"/>
      <c r="N35" s="854"/>
      <c r="O35" s="854"/>
      <c r="P35" s="854"/>
      <c r="Q35" s="854"/>
      <c r="R35" s="854"/>
      <c r="S35" s="854"/>
      <c r="T35" s="854"/>
      <c r="U35" s="854"/>
      <c r="V35" s="854"/>
      <c r="W35" s="854"/>
      <c r="X35" s="854"/>
      <c r="Y35" s="854"/>
      <c r="Z35" s="854"/>
      <c r="AA35" s="854"/>
      <c r="AB35" s="854"/>
      <c r="AC35" s="854"/>
      <c r="AD35" s="855"/>
    </row>
    <row r="36" spans="1:30" ht="18" customHeight="1">
      <c r="A36" s="927" t="s">
        <v>61</v>
      </c>
      <c r="B36" s="928"/>
      <c r="C36" s="929"/>
      <c r="D36" s="893">
        <f>'例　①収支予算書　基盤強化推進費'!D51</f>
        <v>14300</v>
      </c>
      <c r="E36" s="894"/>
      <c r="F36" s="895"/>
      <c r="G36" s="899">
        <f>支出明細集計_リスト!D10</f>
        <v>14220</v>
      </c>
      <c r="H36" s="900"/>
      <c r="I36" s="901"/>
      <c r="J36" s="869" t="str">
        <f>'[6]例　③支出明細書'!W11</f>
        <v>ラインテープ代（2コート分）14000、靴用ビニール袋代220</v>
      </c>
      <c r="K36" s="870"/>
      <c r="L36" s="870"/>
      <c r="M36" s="870"/>
      <c r="N36" s="870"/>
      <c r="O36" s="870"/>
      <c r="P36" s="870"/>
      <c r="Q36" s="870"/>
      <c r="R36" s="870"/>
      <c r="S36" s="870"/>
      <c r="T36" s="870"/>
      <c r="U36" s="870"/>
      <c r="V36" s="870"/>
      <c r="W36" s="870"/>
      <c r="X36" s="870"/>
      <c r="Y36" s="870"/>
      <c r="Z36" s="870"/>
      <c r="AA36" s="870"/>
      <c r="AB36" s="870"/>
      <c r="AC36" s="870"/>
      <c r="AD36" s="871"/>
    </row>
    <row r="37" spans="1:30" ht="18" customHeight="1">
      <c r="A37" s="927" t="s">
        <v>62</v>
      </c>
      <c r="B37" s="928"/>
      <c r="C37" s="929"/>
      <c r="D37" s="893">
        <f>'例　①収支予算書　基盤強化推進費'!D53</f>
        <v>0</v>
      </c>
      <c r="E37" s="894"/>
      <c r="F37" s="895"/>
      <c r="G37" s="899" t="str">
        <f>支出明細集計_リスト!D12</f>
        <v/>
      </c>
      <c r="H37" s="900"/>
      <c r="I37" s="901"/>
      <c r="J37" s="859">
        <f>'例　③支出明細書'!W13</f>
        <v>0</v>
      </c>
      <c r="K37" s="860"/>
      <c r="L37" s="860"/>
      <c r="M37" s="860"/>
      <c r="N37" s="860"/>
      <c r="O37" s="860"/>
      <c r="P37" s="860"/>
      <c r="Q37" s="860"/>
      <c r="R37" s="860"/>
      <c r="S37" s="860"/>
      <c r="T37" s="860"/>
      <c r="U37" s="860"/>
      <c r="V37" s="860"/>
      <c r="W37" s="860"/>
      <c r="X37" s="860"/>
      <c r="Y37" s="860"/>
      <c r="Z37" s="860"/>
      <c r="AA37" s="860"/>
      <c r="AB37" s="860"/>
      <c r="AC37" s="860"/>
      <c r="AD37" s="861"/>
    </row>
    <row r="38" spans="1:30" ht="18" customHeight="1">
      <c r="A38" s="927" t="s">
        <v>63</v>
      </c>
      <c r="B38" s="928"/>
      <c r="C38" s="929"/>
      <c r="D38" s="893">
        <f>'例　①収支予算書　基盤強化推進費'!D54</f>
        <v>20000</v>
      </c>
      <c r="E38" s="894"/>
      <c r="F38" s="895"/>
      <c r="G38" s="899">
        <f>支出明細集計_リスト!D14</f>
        <v>55000</v>
      </c>
      <c r="H38" s="900"/>
      <c r="I38" s="901"/>
      <c r="J38" s="853" t="str">
        <f>'[6]例　③支出明細書'!W14</f>
        <v>プログラム印刷代55000</v>
      </c>
      <c r="K38" s="854"/>
      <c r="L38" s="854"/>
      <c r="M38" s="854"/>
      <c r="N38" s="854"/>
      <c r="O38" s="854"/>
      <c r="P38" s="854"/>
      <c r="Q38" s="854"/>
      <c r="R38" s="854"/>
      <c r="S38" s="854"/>
      <c r="T38" s="854"/>
      <c r="U38" s="854"/>
      <c r="V38" s="854"/>
      <c r="W38" s="854"/>
      <c r="X38" s="854"/>
      <c r="Y38" s="854"/>
      <c r="Z38" s="854"/>
      <c r="AA38" s="854"/>
      <c r="AB38" s="854"/>
      <c r="AC38" s="854"/>
      <c r="AD38" s="855"/>
    </row>
    <row r="39" spans="1:30" ht="18" customHeight="1">
      <c r="A39" s="927" t="s">
        <v>64</v>
      </c>
      <c r="B39" s="928"/>
      <c r="C39" s="929"/>
      <c r="D39" s="893">
        <f>'例　①収支予算書　基盤強化推進費'!D55</f>
        <v>100000</v>
      </c>
      <c r="E39" s="894"/>
      <c r="F39" s="895"/>
      <c r="G39" s="899">
        <f>支出明細集計_リスト!D16</f>
        <v>97800</v>
      </c>
      <c r="H39" s="900"/>
      <c r="I39" s="901"/>
      <c r="J39" s="853" t="str">
        <f>'例　③支出明細書'!W15</f>
        <v>〇〇総合体育館使用料（2日分）97800、</v>
      </c>
      <c r="K39" s="854"/>
      <c r="L39" s="854"/>
      <c r="M39" s="854"/>
      <c r="N39" s="854"/>
      <c r="O39" s="854"/>
      <c r="P39" s="854"/>
      <c r="Q39" s="854"/>
      <c r="R39" s="854"/>
      <c r="S39" s="854"/>
      <c r="T39" s="854"/>
      <c r="U39" s="854"/>
      <c r="V39" s="854"/>
      <c r="W39" s="854"/>
      <c r="X39" s="854"/>
      <c r="Y39" s="854"/>
      <c r="Z39" s="854"/>
      <c r="AA39" s="854"/>
      <c r="AB39" s="854"/>
      <c r="AC39" s="854"/>
      <c r="AD39" s="855"/>
    </row>
    <row r="40" spans="1:30" ht="18" customHeight="1">
      <c r="A40" s="927" t="s">
        <v>65</v>
      </c>
      <c r="B40" s="928"/>
      <c r="C40" s="929"/>
      <c r="D40" s="893">
        <f>'例　①収支予算書　基盤強化推進費'!D56</f>
        <v>0</v>
      </c>
      <c r="E40" s="894"/>
      <c r="F40" s="895"/>
      <c r="G40" s="899" t="str">
        <f>支出明細集計_リスト!D18</f>
        <v/>
      </c>
      <c r="H40" s="900"/>
      <c r="I40" s="901"/>
      <c r="J40" s="853"/>
      <c r="K40" s="854"/>
      <c r="L40" s="854"/>
      <c r="M40" s="854"/>
      <c r="N40" s="854"/>
      <c r="O40" s="854"/>
      <c r="P40" s="854"/>
      <c r="Q40" s="854"/>
      <c r="R40" s="854"/>
      <c r="S40" s="854"/>
      <c r="T40" s="854"/>
      <c r="U40" s="854"/>
      <c r="V40" s="854"/>
      <c r="W40" s="854"/>
      <c r="X40" s="854"/>
      <c r="Y40" s="854"/>
      <c r="Z40" s="854"/>
      <c r="AA40" s="854"/>
      <c r="AB40" s="854"/>
      <c r="AC40" s="854"/>
      <c r="AD40" s="855"/>
    </row>
    <row r="41" spans="1:30" ht="55.8" customHeight="1">
      <c r="A41" s="927" t="s">
        <v>66</v>
      </c>
      <c r="B41" s="928"/>
      <c r="C41" s="929"/>
      <c r="D41" s="893">
        <f>'例　①収支予算書　基盤強化推進費'!D57</f>
        <v>56000</v>
      </c>
      <c r="E41" s="894"/>
      <c r="F41" s="895"/>
      <c r="G41" s="899">
        <f>支出明細集計_リスト!D19</f>
        <v>112000</v>
      </c>
      <c r="H41" s="900"/>
      <c r="I41" s="901"/>
      <c r="J41" s="853" t="str">
        <f>'例　③支出明細書'!W18</f>
        <v>〇〇総合体育館コート設営費（2コート分　ラインなし）20000、〇〇総合体育館1日目審判稼働費24000、〇〇総合体育館1日目PT稼働費6000、〇〇高校使用料10000，TO稼働費16000、□□総合体育館2日目審判稼働費18000、□□総合体育館2日目PT稼働費6000、TO稼働費（3試合分）12000、</v>
      </c>
      <c r="K41" s="854"/>
      <c r="L41" s="854"/>
      <c r="M41" s="854"/>
      <c r="N41" s="854"/>
      <c r="O41" s="854"/>
      <c r="P41" s="854"/>
      <c r="Q41" s="854"/>
      <c r="R41" s="854"/>
      <c r="S41" s="854"/>
      <c r="T41" s="854"/>
      <c r="U41" s="854"/>
      <c r="V41" s="854"/>
      <c r="W41" s="854"/>
      <c r="X41" s="854"/>
      <c r="Y41" s="854"/>
      <c r="Z41" s="854"/>
      <c r="AA41" s="854"/>
      <c r="AB41" s="854"/>
      <c r="AC41" s="854"/>
      <c r="AD41" s="855"/>
    </row>
    <row r="42" spans="1:30" ht="18" customHeight="1">
      <c r="A42" s="927" t="s">
        <v>231</v>
      </c>
      <c r="B42" s="928"/>
      <c r="C42" s="929"/>
      <c r="D42" s="893">
        <f>'例　①収支予算書　基盤強化推進費'!D60</f>
        <v>0</v>
      </c>
      <c r="E42" s="894"/>
      <c r="F42" s="895"/>
      <c r="G42" s="899" t="str">
        <f>支出明細集計_リスト!D21</f>
        <v/>
      </c>
      <c r="H42" s="900"/>
      <c r="I42" s="901"/>
      <c r="J42" s="853"/>
      <c r="K42" s="854"/>
      <c r="L42" s="854"/>
      <c r="M42" s="854"/>
      <c r="N42" s="854"/>
      <c r="O42" s="854"/>
      <c r="P42" s="854"/>
      <c r="Q42" s="854"/>
      <c r="R42" s="854"/>
      <c r="S42" s="854"/>
      <c r="T42" s="854"/>
      <c r="U42" s="854"/>
      <c r="V42" s="854"/>
      <c r="W42" s="854"/>
      <c r="X42" s="854"/>
      <c r="Y42" s="854"/>
      <c r="Z42" s="854"/>
      <c r="AA42" s="854"/>
      <c r="AB42" s="854"/>
      <c r="AC42" s="854"/>
      <c r="AD42" s="855"/>
    </row>
    <row r="43" spans="1:30" ht="18" customHeight="1">
      <c r="A43" s="927" t="s">
        <v>232</v>
      </c>
      <c r="B43" s="928"/>
      <c r="C43" s="929"/>
      <c r="D43" s="893">
        <f>'例　①収支予算書　基盤強化推進費'!D61</f>
        <v>0</v>
      </c>
      <c r="E43" s="894"/>
      <c r="F43" s="895"/>
      <c r="G43" s="899" t="str">
        <f>支出明細集計_リスト!D23</f>
        <v/>
      </c>
      <c r="H43" s="900"/>
      <c r="I43" s="901"/>
      <c r="J43" s="853"/>
      <c r="K43" s="854"/>
      <c r="L43" s="854"/>
      <c r="M43" s="854"/>
      <c r="N43" s="854"/>
      <c r="O43" s="854"/>
      <c r="P43" s="854"/>
      <c r="Q43" s="854"/>
      <c r="R43" s="854"/>
      <c r="S43" s="854"/>
      <c r="T43" s="854"/>
      <c r="U43" s="854"/>
      <c r="V43" s="854"/>
      <c r="W43" s="854"/>
      <c r="X43" s="854"/>
      <c r="Y43" s="854"/>
      <c r="Z43" s="854"/>
      <c r="AA43" s="854"/>
      <c r="AB43" s="854"/>
      <c r="AC43" s="854"/>
      <c r="AD43" s="855"/>
    </row>
    <row r="44" spans="1:30" ht="18" customHeight="1">
      <c r="A44" s="927" t="s">
        <v>233</v>
      </c>
      <c r="B44" s="928"/>
      <c r="C44" s="929"/>
      <c r="D44" s="893">
        <f>'例　①収支予算書　基盤強化推進費'!D62</f>
        <v>500</v>
      </c>
      <c r="E44" s="894"/>
      <c r="F44" s="895"/>
      <c r="G44" s="899">
        <f>支出明細集計_リスト!D24</f>
        <v>330</v>
      </c>
      <c r="H44" s="900"/>
      <c r="I44" s="901"/>
      <c r="J44" s="853" t="str">
        <f>'例　③支出明細書'!W22</f>
        <v>プログラム作成代振込手数料330</v>
      </c>
      <c r="K44" s="854"/>
      <c r="L44" s="854"/>
      <c r="M44" s="854"/>
      <c r="N44" s="854"/>
      <c r="O44" s="854"/>
      <c r="P44" s="854"/>
      <c r="Q44" s="854"/>
      <c r="R44" s="854"/>
      <c r="S44" s="854"/>
      <c r="T44" s="854"/>
      <c r="U44" s="854"/>
      <c r="V44" s="854"/>
      <c r="W44" s="854"/>
      <c r="X44" s="854"/>
      <c r="Y44" s="854"/>
      <c r="Z44" s="854"/>
      <c r="AA44" s="854"/>
      <c r="AB44" s="854"/>
      <c r="AC44" s="854"/>
      <c r="AD44" s="855"/>
    </row>
    <row r="45" spans="1:30" ht="18" customHeight="1">
      <c r="A45" s="927" t="s">
        <v>234</v>
      </c>
      <c r="B45" s="928"/>
      <c r="C45" s="929"/>
      <c r="D45" s="893">
        <f>'例　①収支予算書　基盤強化推進費'!D63</f>
        <v>0</v>
      </c>
      <c r="E45" s="894"/>
      <c r="F45" s="895"/>
      <c r="G45" s="899">
        <f>支出明細集計_リスト!D26</f>
        <v>14300</v>
      </c>
      <c r="H45" s="900"/>
      <c r="I45" s="901"/>
      <c r="J45" s="853" t="str">
        <f>'例　③支出明細書'!W24</f>
        <v>レプリカカップ14300、</v>
      </c>
      <c r="K45" s="854"/>
      <c r="L45" s="854"/>
      <c r="M45" s="854"/>
      <c r="N45" s="854"/>
      <c r="O45" s="854"/>
      <c r="P45" s="854"/>
      <c r="Q45" s="854"/>
      <c r="R45" s="854"/>
      <c r="S45" s="854"/>
      <c r="T45" s="854"/>
      <c r="U45" s="854"/>
      <c r="V45" s="854"/>
      <c r="W45" s="854"/>
      <c r="X45" s="854"/>
      <c r="Y45" s="854"/>
      <c r="Z45" s="854"/>
      <c r="AA45" s="854"/>
      <c r="AB45" s="854"/>
      <c r="AC45" s="854"/>
      <c r="AD45" s="855"/>
    </row>
    <row r="46" spans="1:30" ht="47.4" customHeight="1">
      <c r="A46" s="927" t="s">
        <v>235</v>
      </c>
      <c r="B46" s="928"/>
      <c r="C46" s="929"/>
      <c r="D46" s="893">
        <f>'例　①収支予算書　基盤強化推進費'!D64</f>
        <v>21000</v>
      </c>
      <c r="E46" s="894"/>
      <c r="F46" s="895"/>
      <c r="G46" s="899">
        <f>支出明細集計_リスト!D28</f>
        <v>27570</v>
      </c>
      <c r="H46" s="900"/>
      <c r="I46" s="901"/>
      <c r="J46" s="853" t="str">
        <f>'例　③支出明細書'!W26</f>
        <v>〇〇総合体育館1日目稼働役員お弁当代6500、〇〇総合体育館1日目審判食糧費補助8000、PT用氷代285，□□総合体育館2日目稼働役員お弁当代6500、□□総合体育館2日目審判食糧費補助6000、PT用氷代285、</v>
      </c>
      <c r="K46" s="854"/>
      <c r="L46" s="854"/>
      <c r="M46" s="854"/>
      <c r="N46" s="854"/>
      <c r="O46" s="854"/>
      <c r="P46" s="854"/>
      <c r="Q46" s="854"/>
      <c r="R46" s="854"/>
      <c r="S46" s="854"/>
      <c r="T46" s="854"/>
      <c r="U46" s="854"/>
      <c r="V46" s="854"/>
      <c r="W46" s="854"/>
      <c r="X46" s="854"/>
      <c r="Y46" s="854"/>
      <c r="Z46" s="854"/>
      <c r="AA46" s="854"/>
      <c r="AB46" s="854"/>
      <c r="AC46" s="854"/>
      <c r="AD46" s="855"/>
    </row>
    <row r="47" spans="1:30" ht="18" customHeight="1" thickBot="1">
      <c r="A47" s="940" t="s">
        <v>236</v>
      </c>
      <c r="B47" s="941"/>
      <c r="C47" s="942"/>
      <c r="D47" s="902">
        <f>'例　①収支予算書　基盤強化推進費'!D68</f>
        <v>0</v>
      </c>
      <c r="E47" s="903"/>
      <c r="F47" s="904"/>
      <c r="G47" s="913">
        <f>支出明細集計_リスト!D30</f>
        <v>1278</v>
      </c>
      <c r="H47" s="914"/>
      <c r="I47" s="915"/>
      <c r="J47" s="863" t="str">
        <f>'例　③支出明細書'!W28</f>
        <v>茶菓代1278、</v>
      </c>
      <c r="K47" s="864"/>
      <c r="L47" s="864"/>
      <c r="M47" s="864"/>
      <c r="N47" s="864"/>
      <c r="O47" s="864"/>
      <c r="P47" s="864"/>
      <c r="Q47" s="864"/>
      <c r="R47" s="864"/>
      <c r="S47" s="864"/>
      <c r="T47" s="864"/>
      <c r="U47" s="864"/>
      <c r="V47" s="864"/>
      <c r="W47" s="864"/>
      <c r="X47" s="864"/>
      <c r="Y47" s="864"/>
      <c r="Z47" s="864"/>
      <c r="AA47" s="864"/>
      <c r="AB47" s="864"/>
      <c r="AC47" s="864"/>
      <c r="AD47" s="865"/>
    </row>
    <row r="48" spans="1:30" ht="18" customHeight="1" thickBot="1">
      <c r="A48" s="938" t="s">
        <v>0</v>
      </c>
      <c r="B48" s="939"/>
      <c r="C48" s="939"/>
      <c r="D48" s="910">
        <f>SUM(D33:D47)</f>
        <v>383700</v>
      </c>
      <c r="E48" s="911"/>
      <c r="F48" s="912"/>
      <c r="G48" s="884">
        <f>SUM(G33:I47)</f>
        <v>389135</v>
      </c>
      <c r="H48" s="885"/>
      <c r="I48" s="886"/>
      <c r="J48" s="866"/>
      <c r="K48" s="866"/>
      <c r="L48" s="866"/>
      <c r="M48" s="272"/>
      <c r="N48" s="272"/>
      <c r="O48" s="272"/>
      <c r="P48" s="273"/>
      <c r="Q48" s="273"/>
      <c r="R48" s="273"/>
      <c r="S48" s="273"/>
      <c r="T48" s="273"/>
      <c r="U48" s="273"/>
      <c r="V48" s="273"/>
      <c r="W48" s="273"/>
      <c r="X48" s="273"/>
      <c r="Y48" s="273"/>
      <c r="Z48" s="273"/>
      <c r="AA48" s="274"/>
      <c r="AB48" s="274"/>
      <c r="AC48" s="274"/>
      <c r="AD48" s="274"/>
    </row>
    <row r="49" spans="1:30" ht="18" customHeight="1" thickBot="1">
      <c r="A49" s="266"/>
      <c r="B49" s="267"/>
      <c r="C49" s="267"/>
      <c r="D49" s="268"/>
      <c r="E49" s="268"/>
      <c r="F49" s="268"/>
      <c r="G49" s="266"/>
      <c r="H49" s="266"/>
      <c r="I49" s="266"/>
      <c r="J49" s="268"/>
      <c r="K49" s="268"/>
      <c r="L49" s="268"/>
      <c r="M49" s="269"/>
      <c r="N49" s="269"/>
      <c r="O49" s="269"/>
      <c r="P49" s="262"/>
      <c r="Q49" s="262"/>
      <c r="R49" s="262"/>
      <c r="S49" s="262"/>
      <c r="T49" s="262"/>
      <c r="U49" s="262"/>
      <c r="V49" s="262"/>
      <c r="W49" s="262"/>
      <c r="X49" s="262"/>
      <c r="Y49" s="262"/>
      <c r="Z49" s="262"/>
      <c r="AA49" s="262"/>
      <c r="AB49" s="262"/>
      <c r="AC49" s="262"/>
      <c r="AD49" s="262"/>
    </row>
    <row r="50" spans="1:30" ht="18" customHeight="1" thickBot="1">
      <c r="A50" s="943" t="s">
        <v>358</v>
      </c>
      <c r="B50" s="943"/>
      <c r="C50" s="943"/>
      <c r="D50" s="884">
        <f>D29-D48</f>
        <v>0</v>
      </c>
      <c r="E50" s="885"/>
      <c r="F50" s="886"/>
      <c r="G50" s="884">
        <f>G29-G48</f>
        <v>22134</v>
      </c>
      <c r="H50" s="885"/>
      <c r="I50" s="886"/>
      <c r="J50" s="268"/>
      <c r="K50" s="268"/>
      <c r="L50" s="268"/>
      <c r="M50" s="269"/>
      <c r="N50" s="269"/>
      <c r="O50" s="269"/>
      <c r="P50" s="262"/>
      <c r="Q50" s="262"/>
      <c r="R50" s="262"/>
      <c r="S50" s="262"/>
      <c r="T50" s="262"/>
      <c r="U50" s="262"/>
      <c r="V50" s="262"/>
      <c r="W50" s="262"/>
      <c r="X50" s="262"/>
      <c r="Y50" s="262"/>
      <c r="Z50" s="262"/>
      <c r="AA50" s="262"/>
      <c r="AB50" s="262"/>
      <c r="AC50" s="262"/>
      <c r="AD50" s="262"/>
    </row>
    <row r="51" spans="1:30" ht="17.7" customHeight="1">
      <c r="A51" s="266"/>
      <c r="B51" s="267"/>
      <c r="C51" s="267"/>
      <c r="D51" s="268"/>
      <c r="E51" s="268"/>
      <c r="F51" s="268"/>
      <c r="G51" s="266"/>
      <c r="H51" s="266"/>
      <c r="I51" s="266"/>
      <c r="J51" s="268"/>
      <c r="K51" s="268"/>
      <c r="L51" s="268"/>
      <c r="M51" s="269"/>
      <c r="N51" s="269"/>
      <c r="O51" s="269"/>
      <c r="P51" s="262"/>
      <c r="Q51" s="262"/>
      <c r="R51" s="262"/>
      <c r="S51" s="262"/>
      <c r="T51" s="262"/>
      <c r="U51" s="262"/>
      <c r="V51" s="262"/>
      <c r="W51" s="262"/>
      <c r="X51" s="262"/>
      <c r="Y51" s="262"/>
      <c r="Z51" s="262"/>
      <c r="AA51" s="262"/>
      <c r="AB51" s="262"/>
      <c r="AC51" s="262"/>
      <c r="AD51" s="262"/>
    </row>
    <row r="52" spans="1:30" ht="17.7" customHeight="1">
      <c r="A52" s="266"/>
      <c r="B52" s="267"/>
      <c r="C52" s="267"/>
      <c r="D52" s="268"/>
      <c r="E52" s="268"/>
      <c r="F52" s="268"/>
      <c r="G52" s="266"/>
      <c r="H52" s="266"/>
      <c r="I52" s="266"/>
      <c r="J52" s="268"/>
      <c r="K52" s="268"/>
      <c r="L52" s="268"/>
      <c r="M52" s="269"/>
      <c r="N52" s="269"/>
      <c r="O52" s="269"/>
      <c r="P52" s="262"/>
      <c r="Q52" s="262"/>
      <c r="R52" s="262"/>
      <c r="S52" s="262"/>
      <c r="T52" s="262"/>
      <c r="U52" s="262"/>
      <c r="V52" s="262"/>
      <c r="W52" s="262"/>
      <c r="X52" s="262"/>
      <c r="Y52" s="262"/>
      <c r="Z52" s="262"/>
      <c r="AA52" s="262"/>
      <c r="AB52" s="262"/>
      <c r="AC52" s="262"/>
      <c r="AD52" s="262"/>
    </row>
    <row r="53" spans="1:30" ht="7.95" customHeight="1"/>
    <row r="54" spans="1:30" ht="14.4" customHeight="1">
      <c r="B54" s="934"/>
      <c r="C54" s="934"/>
      <c r="D54" s="934"/>
      <c r="E54" s="270"/>
      <c r="F54" s="270"/>
      <c r="G54" s="271"/>
      <c r="H54" s="271"/>
      <c r="I54" s="271"/>
    </row>
  </sheetData>
  <sheetProtection selectLockedCells="1" selectUnlockedCells="1"/>
  <customSheetViews>
    <customSheetView guid="{C3470CC4-D0F0-4B7F-8446-B235CFA777F2}" showPageBreaks="1" showGridLines="0" fitToPage="1" printArea="1" topLeftCell="F10">
      <selection activeCell="S17" sqref="S17"/>
      <pageMargins left="0.23622047244094491" right="0.23622047244094491" top="0.49" bottom="0.54" header="0.31496062992125984" footer="0.31496062992125984"/>
      <printOptions horizontalCentered="1"/>
      <pageSetup paperSize="9" scale="98" orientation="portrait" r:id="rId1"/>
    </customSheetView>
  </customSheetViews>
  <mergeCells count="165">
    <mergeCell ref="AM30:AN30"/>
    <mergeCell ref="AF25:AG25"/>
    <mergeCell ref="AM25:AN25"/>
    <mergeCell ref="AF26:AG26"/>
    <mergeCell ref="AM26:AN26"/>
    <mergeCell ref="AF27:AG27"/>
    <mergeCell ref="AM27:AN27"/>
    <mergeCell ref="AF28:AG28"/>
    <mergeCell ref="AM28:AN28"/>
    <mergeCell ref="AF29:AG29"/>
    <mergeCell ref="AM29:AN29"/>
    <mergeCell ref="A11:C11"/>
    <mergeCell ref="G16:AD16"/>
    <mergeCell ref="A4:AD4"/>
    <mergeCell ref="M5:R5"/>
    <mergeCell ref="M6:R6"/>
    <mergeCell ref="M7:R7"/>
    <mergeCell ref="M8:R8"/>
    <mergeCell ref="D12:F12"/>
    <mergeCell ref="A17:C17"/>
    <mergeCell ref="A13:C13"/>
    <mergeCell ref="G12:AD12"/>
    <mergeCell ref="D14:AD14"/>
    <mergeCell ref="J17:AD17"/>
    <mergeCell ref="D17:F17"/>
    <mergeCell ref="G17:I17"/>
    <mergeCell ref="A2:AD2"/>
    <mergeCell ref="A14:C14"/>
    <mergeCell ref="A12:C12"/>
    <mergeCell ref="S5:AD5"/>
    <mergeCell ref="S6:AD6"/>
    <mergeCell ref="S7:AD7"/>
    <mergeCell ref="S8:AD8"/>
    <mergeCell ref="J28:AD28"/>
    <mergeCell ref="J19:AD19"/>
    <mergeCell ref="J20:AD20"/>
    <mergeCell ref="J21:AD21"/>
    <mergeCell ref="J22:AD22"/>
    <mergeCell ref="J25:AD25"/>
    <mergeCell ref="J23:L23"/>
    <mergeCell ref="J24:L24"/>
    <mergeCell ref="J26:AD26"/>
    <mergeCell ref="J27:AD27"/>
    <mergeCell ref="M24:N24"/>
    <mergeCell ref="O23:Q23"/>
    <mergeCell ref="O24:Q24"/>
    <mergeCell ref="R23:S23"/>
    <mergeCell ref="R24:S24"/>
    <mergeCell ref="T24:V24"/>
    <mergeCell ref="W24:X24"/>
    <mergeCell ref="B54:D54"/>
    <mergeCell ref="A33:C33"/>
    <mergeCell ref="A48:C48"/>
    <mergeCell ref="A47:C47"/>
    <mergeCell ref="A46:C46"/>
    <mergeCell ref="A45:C45"/>
    <mergeCell ref="A44:C44"/>
    <mergeCell ref="A43:C43"/>
    <mergeCell ref="A41:C41"/>
    <mergeCell ref="A40:C40"/>
    <mergeCell ref="A39:C39"/>
    <mergeCell ref="A38:C38"/>
    <mergeCell ref="A42:C42"/>
    <mergeCell ref="D50:F50"/>
    <mergeCell ref="A50:C50"/>
    <mergeCell ref="A36:C36"/>
    <mergeCell ref="A34:C34"/>
    <mergeCell ref="A35:C35"/>
    <mergeCell ref="A18:C18"/>
    <mergeCell ref="A21:C21"/>
    <mergeCell ref="A22:C22"/>
    <mergeCell ref="A37:C37"/>
    <mergeCell ref="A20:C20"/>
    <mergeCell ref="D26:F26"/>
    <mergeCell ref="D27:F27"/>
    <mergeCell ref="D28:F28"/>
    <mergeCell ref="D29:F29"/>
    <mergeCell ref="D19:F19"/>
    <mergeCell ref="D20:F20"/>
    <mergeCell ref="A19:C19"/>
    <mergeCell ref="A27:C27"/>
    <mergeCell ref="A25:C25"/>
    <mergeCell ref="A24:C24"/>
    <mergeCell ref="A28:C28"/>
    <mergeCell ref="A29:C29"/>
    <mergeCell ref="A32:C32"/>
    <mergeCell ref="A26:C26"/>
    <mergeCell ref="A23:C23"/>
    <mergeCell ref="D18:F18"/>
    <mergeCell ref="G18:I18"/>
    <mergeCell ref="G19:I19"/>
    <mergeCell ref="G20:I20"/>
    <mergeCell ref="G21:I21"/>
    <mergeCell ref="G22:I22"/>
    <mergeCell ref="G23:I23"/>
    <mergeCell ref="G24:I24"/>
    <mergeCell ref="G25:I25"/>
    <mergeCell ref="G26:I26"/>
    <mergeCell ref="G27:I27"/>
    <mergeCell ref="G28:I28"/>
    <mergeCell ref="G29:I29"/>
    <mergeCell ref="D21:F21"/>
    <mergeCell ref="D22:F22"/>
    <mergeCell ref="D23:F23"/>
    <mergeCell ref="D24:F24"/>
    <mergeCell ref="D25:F25"/>
    <mergeCell ref="D48:F48"/>
    <mergeCell ref="G43:I43"/>
    <mergeCell ref="G44:I44"/>
    <mergeCell ref="G45:I45"/>
    <mergeCell ref="G46:I46"/>
    <mergeCell ref="G47:I47"/>
    <mergeCell ref="G38:I38"/>
    <mergeCell ref="G39:I39"/>
    <mergeCell ref="G40:I40"/>
    <mergeCell ref="G41:I41"/>
    <mergeCell ref="G42:I42"/>
    <mergeCell ref="G50:I50"/>
    <mergeCell ref="D32:F32"/>
    <mergeCell ref="G32:I32"/>
    <mergeCell ref="D33:F33"/>
    <mergeCell ref="D34:F34"/>
    <mergeCell ref="D35:F35"/>
    <mergeCell ref="D36:F36"/>
    <mergeCell ref="D37:F37"/>
    <mergeCell ref="D38:F38"/>
    <mergeCell ref="D39:F39"/>
    <mergeCell ref="D40:F40"/>
    <mergeCell ref="D41:F41"/>
    <mergeCell ref="D42:F42"/>
    <mergeCell ref="D43:F43"/>
    <mergeCell ref="G33:I33"/>
    <mergeCell ref="G34:I34"/>
    <mergeCell ref="G35:I35"/>
    <mergeCell ref="G36:I36"/>
    <mergeCell ref="G37:I37"/>
    <mergeCell ref="D44:F44"/>
    <mergeCell ref="D45:F45"/>
    <mergeCell ref="D46:F46"/>
    <mergeCell ref="D47:F47"/>
    <mergeCell ref="G48:I48"/>
    <mergeCell ref="J43:AD43"/>
    <mergeCell ref="J33:AD33"/>
    <mergeCell ref="J37:AD37"/>
    <mergeCell ref="M3:Q3"/>
    <mergeCell ref="J47:AD47"/>
    <mergeCell ref="J48:L48"/>
    <mergeCell ref="J32:AD32"/>
    <mergeCell ref="J38:AD38"/>
    <mergeCell ref="J34:AD34"/>
    <mergeCell ref="J35:AD35"/>
    <mergeCell ref="J36:AD36"/>
    <mergeCell ref="J41:AD41"/>
    <mergeCell ref="J39:AD39"/>
    <mergeCell ref="J40:AD40"/>
    <mergeCell ref="J44:AD44"/>
    <mergeCell ref="J42:AD42"/>
    <mergeCell ref="J45:AD45"/>
    <mergeCell ref="J46:AD46"/>
    <mergeCell ref="P9:AD9"/>
    <mergeCell ref="D11:AD11"/>
    <mergeCell ref="J18:AD18"/>
    <mergeCell ref="Y24:AA24"/>
    <mergeCell ref="AB24:AD24"/>
    <mergeCell ref="M23:N23"/>
  </mergeCells>
  <phoneticPr fontId="2"/>
  <conditionalFormatting sqref="P48:Z48">
    <cfRule type="cellIs" dxfId="1" priority="1" operator="equal">
      <formula>"合計額が合っていません。対象経費・対象外経費ご確認下さい"</formula>
    </cfRule>
  </conditionalFormatting>
  <printOptions horizontalCentered="1"/>
  <pageMargins left="0.23622047244094491" right="0.23622047244094491" top="0.47244094488188981" bottom="0.55118110236220474" header="0.31496062992125984" footer="0.31496062992125984"/>
  <pageSetup paperSize="9" scale="74" orientation="portrait" r:id="rId2"/>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A1:W76"/>
  <sheetViews>
    <sheetView zoomScale="80" zoomScaleNormal="80" workbookViewId="0">
      <selection activeCell="T1" sqref="T1"/>
    </sheetView>
  </sheetViews>
  <sheetFormatPr defaultColWidth="8.88671875" defaultRowHeight="15"/>
  <cols>
    <col min="1" max="1" width="5.44140625" style="7" customWidth="1"/>
    <col min="2" max="2" width="21.44140625" style="7" bestFit="1" customWidth="1"/>
    <col min="3" max="3" width="10.44140625" style="7" customWidth="1"/>
    <col min="4" max="4" width="8.33203125" style="7" customWidth="1"/>
    <col min="5" max="5" width="7.44140625" style="7" customWidth="1"/>
    <col min="6" max="6" width="38.21875" style="7" customWidth="1"/>
    <col min="7" max="7" width="59.88671875" style="150" customWidth="1"/>
    <col min="8" max="8" width="16.44140625" style="150" customWidth="1"/>
    <col min="9" max="10" width="12.21875" style="150" hidden="1" customWidth="1"/>
    <col min="11" max="11" width="15" style="7" hidden="1" customWidth="1"/>
    <col min="12" max="12" width="14" style="7" hidden="1" customWidth="1"/>
    <col min="13" max="13" width="3.44140625" hidden="1" customWidth="1"/>
    <col min="14" max="16" width="14.6640625" hidden="1" customWidth="1"/>
    <col min="17" max="17" width="3.77734375" customWidth="1"/>
    <col min="18" max="18" width="6.109375" customWidth="1"/>
    <col min="19" max="19" width="12.33203125" customWidth="1"/>
    <col min="20" max="20" width="11.109375" customWidth="1"/>
    <col min="21" max="21" width="11.109375" hidden="1" customWidth="1"/>
    <col min="22" max="22" width="8.88671875" hidden="1" customWidth="1"/>
    <col min="23" max="23" width="122.33203125" style="7" customWidth="1"/>
    <col min="24" max="16384" width="8.88671875" style="7"/>
  </cols>
  <sheetData>
    <row r="1" spans="1:23" ht="17.7" customHeight="1">
      <c r="A1" s="499" t="s">
        <v>541</v>
      </c>
      <c r="B1" s="255"/>
      <c r="G1" s="7"/>
      <c r="H1" s="7"/>
      <c r="I1" s="7"/>
      <c r="J1" s="7"/>
    </row>
    <row r="2" spans="1:23" ht="17.7" customHeight="1" thickBot="1">
      <c r="B2" s="112"/>
      <c r="G2" s="7"/>
      <c r="H2" s="7"/>
      <c r="I2" s="7"/>
      <c r="J2" s="7"/>
    </row>
    <row r="3" spans="1:23" ht="28.5" customHeight="1" thickBot="1">
      <c r="A3" s="113"/>
      <c r="B3" s="310" t="s">
        <v>20</v>
      </c>
      <c r="D3" s="113"/>
      <c r="E3" s="113"/>
      <c r="F3" s="114"/>
      <c r="G3" s="115"/>
      <c r="H3" s="116"/>
      <c r="I3" s="117"/>
      <c r="J3" s="7"/>
      <c r="K3" s="997" t="s">
        <v>19</v>
      </c>
      <c r="L3" s="998"/>
      <c r="M3" s="118"/>
      <c r="N3" s="118" t="s">
        <v>55</v>
      </c>
      <c r="O3" s="118" t="s">
        <v>33</v>
      </c>
      <c r="P3" s="118" t="s">
        <v>34</v>
      </c>
      <c r="Q3" s="118"/>
      <c r="U3" s="165" t="s">
        <v>33</v>
      </c>
      <c r="V3" s="164" t="s">
        <v>48</v>
      </c>
    </row>
    <row r="4" spans="1:23" ht="24" customHeight="1" thickBot="1">
      <c r="B4" s="119" t="s">
        <v>351</v>
      </c>
      <c r="C4" s="120" t="s">
        <v>16</v>
      </c>
      <c r="D4" s="121" t="s">
        <v>22</v>
      </c>
      <c r="E4" s="121" t="s">
        <v>23</v>
      </c>
      <c r="F4" s="120" t="s">
        <v>350</v>
      </c>
      <c r="G4" s="120" t="s">
        <v>349</v>
      </c>
      <c r="H4" s="122" t="s">
        <v>17</v>
      </c>
      <c r="I4" s="123" t="s">
        <v>31</v>
      </c>
      <c r="J4" s="122" t="s">
        <v>47</v>
      </c>
      <c r="K4" s="124" t="s">
        <v>15</v>
      </c>
      <c r="L4" s="125" t="s">
        <v>14</v>
      </c>
      <c r="M4" s="126"/>
      <c r="N4" s="127" t="s">
        <v>413</v>
      </c>
      <c r="O4" s="127" t="s">
        <v>413</v>
      </c>
      <c r="P4" s="127"/>
      <c r="Q4" s="128"/>
      <c r="R4" s="505" t="s">
        <v>583</v>
      </c>
      <c r="S4" s="506" t="s">
        <v>584</v>
      </c>
      <c r="T4" s="504" t="s">
        <v>45</v>
      </c>
      <c r="U4" s="167">
        <f>SUMIF(B:B,$S5,I:I)</f>
        <v>23087</v>
      </c>
      <c r="V4" s="159">
        <f>SUMIF(B:B,$S5,J:J)</f>
        <v>0</v>
      </c>
      <c r="W4" s="500" t="s">
        <v>571</v>
      </c>
    </row>
    <row r="5" spans="1:23" ht="24" customHeight="1">
      <c r="A5" s="129">
        <v>1</v>
      </c>
      <c r="B5" s="437" t="s">
        <v>413</v>
      </c>
      <c r="C5" s="438">
        <v>1</v>
      </c>
      <c r="D5" s="439">
        <v>9</v>
      </c>
      <c r="E5" s="439">
        <v>1</v>
      </c>
      <c r="F5" s="440" t="s">
        <v>467</v>
      </c>
      <c r="G5" s="441" t="s">
        <v>545</v>
      </c>
      <c r="H5" s="442">
        <v>16000</v>
      </c>
      <c r="I5" s="130">
        <f>IF(COUNTIF(対象経費,B5),H5,"")</f>
        <v>16000</v>
      </c>
      <c r="J5" s="130" t="str">
        <f t="shared" ref="J5:J64" si="0">IF(COUNTIF(対象外経費,B5),H5,"")</f>
        <v/>
      </c>
      <c r="K5" s="131"/>
      <c r="L5" s="132"/>
      <c r="M5" s="126"/>
      <c r="N5" s="127" t="s">
        <v>414</v>
      </c>
      <c r="O5" s="127" t="s">
        <v>414</v>
      </c>
      <c r="P5" s="127"/>
      <c r="Q5" s="128"/>
      <c r="R5" s="1000">
        <v>1</v>
      </c>
      <c r="S5" s="1001" t="s">
        <v>413</v>
      </c>
      <c r="T5" s="1002">
        <f t="shared" ref="T5:T28" si="1">SUMIF(B:B,$S5,H:H)</f>
        <v>23087</v>
      </c>
      <c r="U5" s="168"/>
      <c r="V5" s="159"/>
      <c r="W5" s="999" t="s">
        <v>572</v>
      </c>
    </row>
    <row r="6" spans="1:23" ht="24" customHeight="1">
      <c r="A6" s="129">
        <v>2</v>
      </c>
      <c r="B6" s="437" t="s">
        <v>413</v>
      </c>
      <c r="C6" s="438">
        <v>2</v>
      </c>
      <c r="D6" s="443">
        <v>9</v>
      </c>
      <c r="E6" s="443">
        <v>1</v>
      </c>
      <c r="F6" s="444" t="s">
        <v>468</v>
      </c>
      <c r="G6" s="445" t="s">
        <v>546</v>
      </c>
      <c r="H6" s="442">
        <v>5500</v>
      </c>
      <c r="I6" s="134">
        <f t="shared" ref="I6:I64" si="2">IF(COUNTIF(対象経費,B6),H6,"")</f>
        <v>5500</v>
      </c>
      <c r="J6" s="134" t="str">
        <f>IF(COUNTIF(対象外経費,B6),H6,"")</f>
        <v/>
      </c>
      <c r="K6" s="135"/>
      <c r="L6" s="136"/>
      <c r="M6" s="126"/>
      <c r="N6" s="127" t="s">
        <v>415</v>
      </c>
      <c r="O6" s="127" t="s">
        <v>415</v>
      </c>
      <c r="P6" s="127"/>
      <c r="Q6" s="128"/>
      <c r="R6" s="988"/>
      <c r="S6" s="990"/>
      <c r="T6" s="992"/>
      <c r="U6" s="167">
        <f>SUMIF(B:B,$S7,I:I)</f>
        <v>43000</v>
      </c>
      <c r="V6" s="160">
        <f>SUMIF(B:B,$S7,J:J)</f>
        <v>0</v>
      </c>
      <c r="W6" s="996"/>
    </row>
    <row r="7" spans="1:23" ht="24" customHeight="1">
      <c r="A7" s="129">
        <v>3</v>
      </c>
      <c r="B7" s="437" t="s">
        <v>413</v>
      </c>
      <c r="C7" s="438">
        <v>3</v>
      </c>
      <c r="D7" s="443">
        <v>9</v>
      </c>
      <c r="E7" s="443">
        <v>1</v>
      </c>
      <c r="F7" s="444" t="s">
        <v>547</v>
      </c>
      <c r="G7" s="445" t="s">
        <v>548</v>
      </c>
      <c r="H7" s="442">
        <v>1587</v>
      </c>
      <c r="I7" s="134">
        <f t="shared" si="2"/>
        <v>1587</v>
      </c>
      <c r="J7" s="134" t="str">
        <f t="shared" si="0"/>
        <v/>
      </c>
      <c r="K7" s="135"/>
      <c r="L7" s="136"/>
      <c r="M7" s="126"/>
      <c r="N7" s="127" t="s">
        <v>416</v>
      </c>
      <c r="O7" s="127" t="s">
        <v>416</v>
      </c>
      <c r="P7" s="127"/>
      <c r="Q7" s="128"/>
      <c r="R7" s="987">
        <v>2</v>
      </c>
      <c r="S7" s="989" t="s">
        <v>414</v>
      </c>
      <c r="T7" s="991">
        <f t="shared" si="1"/>
        <v>43000</v>
      </c>
      <c r="U7" s="168"/>
      <c r="V7" s="160"/>
      <c r="W7" s="995" t="s">
        <v>573</v>
      </c>
    </row>
    <row r="8" spans="1:23" ht="24" customHeight="1">
      <c r="A8" s="129">
        <v>4</v>
      </c>
      <c r="B8" s="437" t="s">
        <v>423</v>
      </c>
      <c r="C8" s="438">
        <v>4</v>
      </c>
      <c r="D8" s="443">
        <v>10</v>
      </c>
      <c r="E8" s="443">
        <v>1</v>
      </c>
      <c r="F8" s="440" t="s">
        <v>549</v>
      </c>
      <c r="G8" s="444" t="s">
        <v>550</v>
      </c>
      <c r="H8" s="442">
        <v>14300</v>
      </c>
      <c r="I8" s="134">
        <f>IF(COUNTIF(対象経費,B8),H8,"")</f>
        <v>14300</v>
      </c>
      <c r="J8" s="134" t="str">
        <f t="shared" si="0"/>
        <v/>
      </c>
      <c r="K8" s="135"/>
      <c r="L8" s="136"/>
      <c r="M8" s="126"/>
      <c r="N8" s="127" t="s">
        <v>417</v>
      </c>
      <c r="O8" s="127" t="s">
        <v>417</v>
      </c>
      <c r="P8" s="127"/>
      <c r="Q8" s="128"/>
      <c r="R8" s="988"/>
      <c r="S8" s="990"/>
      <c r="T8" s="992"/>
      <c r="U8" s="167">
        <f>SUMIF(B:B,$S9,I:I)</f>
        <v>550</v>
      </c>
      <c r="V8" s="160">
        <f>SUMIF(B:B,$S9,J:J)</f>
        <v>0</v>
      </c>
      <c r="W8" s="996"/>
    </row>
    <row r="9" spans="1:23" ht="24" customHeight="1">
      <c r="A9" s="129">
        <v>5</v>
      </c>
      <c r="B9" s="437" t="s">
        <v>416</v>
      </c>
      <c r="C9" s="438">
        <v>5</v>
      </c>
      <c r="D9" s="443">
        <v>10</v>
      </c>
      <c r="E9" s="443">
        <v>1</v>
      </c>
      <c r="F9" s="444" t="s">
        <v>469</v>
      </c>
      <c r="G9" s="445" t="s">
        <v>470</v>
      </c>
      <c r="H9" s="442">
        <v>14000</v>
      </c>
      <c r="I9" s="134">
        <f t="shared" si="2"/>
        <v>14000</v>
      </c>
      <c r="J9" s="134" t="str">
        <f t="shared" si="0"/>
        <v/>
      </c>
      <c r="K9" s="135"/>
      <c r="L9" s="136"/>
      <c r="M9" s="126"/>
      <c r="N9" s="127" t="s">
        <v>418</v>
      </c>
      <c r="O9" s="127" t="s">
        <v>418</v>
      </c>
      <c r="P9" s="127"/>
      <c r="Q9" s="128"/>
      <c r="R9" s="987">
        <v>3</v>
      </c>
      <c r="S9" s="989" t="s">
        <v>415</v>
      </c>
      <c r="T9" s="991">
        <f t="shared" si="1"/>
        <v>550</v>
      </c>
      <c r="U9" s="168"/>
      <c r="V9" s="160"/>
      <c r="W9" s="995" t="s">
        <v>574</v>
      </c>
    </row>
    <row r="10" spans="1:23" ht="24" customHeight="1">
      <c r="A10" s="129">
        <v>6</v>
      </c>
      <c r="B10" s="437" t="s">
        <v>416</v>
      </c>
      <c r="C10" s="438">
        <v>6</v>
      </c>
      <c r="D10" s="443">
        <v>10</v>
      </c>
      <c r="E10" s="443">
        <v>1</v>
      </c>
      <c r="F10" s="444" t="s">
        <v>471</v>
      </c>
      <c r="G10" s="444" t="s">
        <v>472</v>
      </c>
      <c r="H10" s="442">
        <v>220</v>
      </c>
      <c r="I10" s="134">
        <f t="shared" si="2"/>
        <v>220</v>
      </c>
      <c r="J10" s="134" t="str">
        <f t="shared" si="0"/>
        <v/>
      </c>
      <c r="K10" s="135"/>
      <c r="L10" s="136"/>
      <c r="M10" s="126"/>
      <c r="N10" s="127" t="s">
        <v>419</v>
      </c>
      <c r="O10" s="127" t="s">
        <v>419</v>
      </c>
      <c r="P10" s="127"/>
      <c r="Q10" s="137"/>
      <c r="R10" s="988"/>
      <c r="S10" s="990"/>
      <c r="T10" s="992"/>
      <c r="U10" s="167">
        <f>SUMIF(B:B,$S11,I:I)</f>
        <v>14220</v>
      </c>
      <c r="V10" s="160">
        <f>SUMIF(B:B,$S11,J:J)</f>
        <v>0</v>
      </c>
      <c r="W10" s="996"/>
    </row>
    <row r="11" spans="1:23" ht="24" customHeight="1">
      <c r="A11" s="129">
        <v>7</v>
      </c>
      <c r="B11" s="437" t="s">
        <v>414</v>
      </c>
      <c r="C11" s="438">
        <v>7</v>
      </c>
      <c r="D11" s="443">
        <v>10</v>
      </c>
      <c r="E11" s="443">
        <v>2</v>
      </c>
      <c r="F11" s="444" t="s">
        <v>473</v>
      </c>
      <c r="G11" s="444" t="s">
        <v>474</v>
      </c>
      <c r="H11" s="442">
        <v>10000</v>
      </c>
      <c r="I11" s="134">
        <f t="shared" si="2"/>
        <v>10000</v>
      </c>
      <c r="J11" s="134" t="str">
        <f t="shared" si="0"/>
        <v/>
      </c>
      <c r="K11" s="135"/>
      <c r="L11" s="136"/>
      <c r="M11" s="126"/>
      <c r="N11" s="127" t="s">
        <v>13</v>
      </c>
      <c r="O11" s="127" t="s">
        <v>13</v>
      </c>
      <c r="P11" s="127"/>
      <c r="Q11" s="137"/>
      <c r="R11" s="987">
        <v>4</v>
      </c>
      <c r="S11" s="989" t="s">
        <v>416</v>
      </c>
      <c r="T11" s="991">
        <f t="shared" si="1"/>
        <v>14220</v>
      </c>
      <c r="U11" s="168"/>
      <c r="V11" s="160"/>
      <c r="W11" s="995" t="s">
        <v>575</v>
      </c>
    </row>
    <row r="12" spans="1:23" ht="24" customHeight="1">
      <c r="A12" s="129">
        <v>8</v>
      </c>
      <c r="B12" s="437" t="s">
        <v>420</v>
      </c>
      <c r="C12" s="438">
        <v>8</v>
      </c>
      <c r="D12" s="443">
        <v>10</v>
      </c>
      <c r="E12" s="443">
        <v>3</v>
      </c>
      <c r="F12" s="444" t="s">
        <v>551</v>
      </c>
      <c r="G12" s="444" t="s">
        <v>552</v>
      </c>
      <c r="H12" s="442">
        <v>20000</v>
      </c>
      <c r="I12" s="134">
        <f t="shared" si="2"/>
        <v>20000</v>
      </c>
      <c r="J12" s="134" t="str">
        <f t="shared" si="0"/>
        <v/>
      </c>
      <c r="K12" s="135"/>
      <c r="L12" s="136"/>
      <c r="M12" s="126"/>
      <c r="N12" s="127" t="s">
        <v>420</v>
      </c>
      <c r="O12" s="127" t="s">
        <v>420</v>
      </c>
      <c r="P12" s="127"/>
      <c r="Q12" s="137"/>
      <c r="R12" s="988"/>
      <c r="S12" s="990"/>
      <c r="T12" s="992"/>
      <c r="U12" s="167">
        <f>SUMIF(B:B,$S13,I:I)</f>
        <v>0</v>
      </c>
      <c r="V12" s="160">
        <f>SUMIF(B:B,$S13,J:J)</f>
        <v>0</v>
      </c>
      <c r="W12" s="996"/>
    </row>
    <row r="13" spans="1:23" ht="24" customHeight="1">
      <c r="A13" s="129">
        <v>9</v>
      </c>
      <c r="B13" s="437" t="s">
        <v>414</v>
      </c>
      <c r="C13" s="438">
        <v>9</v>
      </c>
      <c r="D13" s="443">
        <v>10</v>
      </c>
      <c r="E13" s="443">
        <v>4</v>
      </c>
      <c r="F13" s="444" t="s">
        <v>473</v>
      </c>
      <c r="G13" s="444" t="s">
        <v>475</v>
      </c>
      <c r="H13" s="442">
        <v>16000</v>
      </c>
      <c r="I13" s="134">
        <f t="shared" si="2"/>
        <v>16000</v>
      </c>
      <c r="J13" s="134" t="str">
        <f t="shared" si="0"/>
        <v/>
      </c>
      <c r="K13" s="135"/>
      <c r="L13" s="136"/>
      <c r="M13" s="126"/>
      <c r="N13" s="127" t="s">
        <v>12</v>
      </c>
      <c r="O13" s="127" t="s">
        <v>12</v>
      </c>
      <c r="P13" s="127"/>
      <c r="Q13" s="137"/>
      <c r="R13" s="171">
        <v>5</v>
      </c>
      <c r="S13" s="133" t="s">
        <v>417</v>
      </c>
      <c r="T13" s="169">
        <f t="shared" si="1"/>
        <v>0</v>
      </c>
      <c r="U13" s="167">
        <f>SUMIF(B:B,$S14,I:I)</f>
        <v>55000</v>
      </c>
      <c r="V13" s="160">
        <f>SUMIF(B:B,$S14,J:J)</f>
        <v>0</v>
      </c>
      <c r="W13" s="501"/>
    </row>
    <row r="14" spans="1:23" ht="24" customHeight="1">
      <c r="A14" s="129">
        <v>10</v>
      </c>
      <c r="B14" s="437" t="s">
        <v>311</v>
      </c>
      <c r="C14" s="438">
        <v>10</v>
      </c>
      <c r="D14" s="443">
        <v>10</v>
      </c>
      <c r="E14" s="443">
        <v>4</v>
      </c>
      <c r="F14" s="444" t="s">
        <v>476</v>
      </c>
      <c r="G14" s="444" t="s">
        <v>490</v>
      </c>
      <c r="H14" s="442">
        <v>6500</v>
      </c>
      <c r="I14" s="134">
        <f t="shared" si="2"/>
        <v>6500</v>
      </c>
      <c r="J14" s="134" t="str">
        <f t="shared" si="0"/>
        <v/>
      </c>
      <c r="K14" s="135"/>
      <c r="L14" s="136"/>
      <c r="M14" s="126"/>
      <c r="N14" s="127" t="s">
        <v>422</v>
      </c>
      <c r="O14" s="127" t="s">
        <v>422</v>
      </c>
      <c r="P14" s="127"/>
      <c r="Q14" s="137"/>
      <c r="R14" s="171">
        <v>6</v>
      </c>
      <c r="S14" s="133" t="s">
        <v>418</v>
      </c>
      <c r="T14" s="169">
        <f t="shared" si="1"/>
        <v>55000</v>
      </c>
      <c r="U14" s="167">
        <f>SUMIF(B:B,$S15,I:I)</f>
        <v>97800</v>
      </c>
      <c r="V14" s="160">
        <f>SUMIF(B:B,$S15,J:J)</f>
        <v>0</v>
      </c>
      <c r="W14" s="501" t="s">
        <v>576</v>
      </c>
    </row>
    <row r="15" spans="1:23" ht="24" customHeight="1">
      <c r="A15" s="129">
        <v>11</v>
      </c>
      <c r="B15" s="437" t="s">
        <v>420</v>
      </c>
      <c r="C15" s="438">
        <v>11</v>
      </c>
      <c r="D15" s="443">
        <v>10</v>
      </c>
      <c r="E15" s="443">
        <v>5</v>
      </c>
      <c r="F15" s="444" t="s">
        <v>477</v>
      </c>
      <c r="G15" s="444" t="s">
        <v>478</v>
      </c>
      <c r="H15" s="442">
        <v>24000</v>
      </c>
      <c r="I15" s="134">
        <f t="shared" si="2"/>
        <v>24000</v>
      </c>
      <c r="J15" s="134" t="str">
        <f t="shared" si="0"/>
        <v/>
      </c>
      <c r="K15" s="135"/>
      <c r="L15" s="136"/>
      <c r="M15" s="126"/>
      <c r="N15" s="127" t="s">
        <v>423</v>
      </c>
      <c r="O15" s="127" t="s">
        <v>423</v>
      </c>
      <c r="P15" s="127"/>
      <c r="Q15" s="137"/>
      <c r="R15" s="987">
        <v>7</v>
      </c>
      <c r="S15" s="989" t="s">
        <v>419</v>
      </c>
      <c r="T15" s="991">
        <f t="shared" si="1"/>
        <v>97800</v>
      </c>
      <c r="U15" s="168"/>
      <c r="V15" s="160"/>
      <c r="W15" s="995" t="s">
        <v>577</v>
      </c>
    </row>
    <row r="16" spans="1:23" ht="24" customHeight="1">
      <c r="A16" s="129">
        <v>12</v>
      </c>
      <c r="B16" s="437" t="s">
        <v>414</v>
      </c>
      <c r="C16" s="438">
        <v>12</v>
      </c>
      <c r="D16" s="443">
        <v>10</v>
      </c>
      <c r="E16" s="443">
        <v>5</v>
      </c>
      <c r="F16" s="444" t="s">
        <v>479</v>
      </c>
      <c r="G16" s="444" t="s">
        <v>480</v>
      </c>
      <c r="H16" s="442">
        <v>500</v>
      </c>
      <c r="I16" s="134">
        <f t="shared" si="2"/>
        <v>500</v>
      </c>
      <c r="J16" s="134" t="str">
        <f t="shared" si="0"/>
        <v/>
      </c>
      <c r="K16" s="135"/>
      <c r="L16" s="136"/>
      <c r="M16" s="126"/>
      <c r="N16" s="127" t="s">
        <v>311</v>
      </c>
      <c r="O16" s="127" t="s">
        <v>311</v>
      </c>
      <c r="P16" s="127"/>
      <c r="Q16" s="137"/>
      <c r="R16" s="988"/>
      <c r="S16" s="990"/>
      <c r="T16" s="992"/>
      <c r="U16" s="167">
        <f>SUMIF(B:B,$S17,I:I)</f>
        <v>0</v>
      </c>
      <c r="V16" s="160">
        <f>SUMIF(B:B,$S17,J:J)</f>
        <v>0</v>
      </c>
      <c r="W16" s="996"/>
    </row>
    <row r="17" spans="1:23" ht="24" customHeight="1">
      <c r="A17" s="129">
        <v>13</v>
      </c>
      <c r="B17" s="437" t="s">
        <v>311</v>
      </c>
      <c r="C17" s="438">
        <v>13</v>
      </c>
      <c r="D17" s="443">
        <v>10</v>
      </c>
      <c r="E17" s="443">
        <v>5</v>
      </c>
      <c r="F17" s="444" t="s">
        <v>479</v>
      </c>
      <c r="G17" s="444" t="s">
        <v>481</v>
      </c>
      <c r="H17" s="442">
        <v>8000</v>
      </c>
      <c r="I17" s="134">
        <f t="shared" si="2"/>
        <v>8000</v>
      </c>
      <c r="J17" s="134" t="str">
        <f t="shared" si="0"/>
        <v/>
      </c>
      <c r="K17" s="135"/>
      <c r="L17" s="136"/>
      <c r="M17" s="126"/>
      <c r="N17" s="127" t="s">
        <v>424</v>
      </c>
      <c r="O17" s="127" t="s">
        <v>424</v>
      </c>
      <c r="Q17" s="137"/>
      <c r="R17" s="171">
        <v>8</v>
      </c>
      <c r="S17" s="133" t="s">
        <v>13</v>
      </c>
      <c r="T17" s="169">
        <f t="shared" si="1"/>
        <v>0</v>
      </c>
      <c r="U17" s="167">
        <f>SUMIF(B:B,$S18,I:I)</f>
        <v>112000</v>
      </c>
      <c r="V17" s="160">
        <f>SUMIF(B:B,$S18,J:J)</f>
        <v>0</v>
      </c>
      <c r="W17" s="501"/>
    </row>
    <row r="18" spans="1:23" ht="24" customHeight="1">
      <c r="A18" s="129">
        <v>14</v>
      </c>
      <c r="B18" s="437" t="s">
        <v>420</v>
      </c>
      <c r="C18" s="438">
        <v>14</v>
      </c>
      <c r="D18" s="443">
        <v>10</v>
      </c>
      <c r="E18" s="443">
        <v>5</v>
      </c>
      <c r="F18" s="444" t="s">
        <v>553</v>
      </c>
      <c r="G18" s="444" t="s">
        <v>482</v>
      </c>
      <c r="H18" s="442">
        <v>6000</v>
      </c>
      <c r="I18" s="134">
        <f t="shared" si="2"/>
        <v>6000</v>
      </c>
      <c r="J18" s="134" t="str">
        <f t="shared" si="0"/>
        <v/>
      </c>
      <c r="K18" s="135"/>
      <c r="L18" s="136"/>
      <c r="M18" s="126"/>
      <c r="N18" s="127"/>
      <c r="P18" s="127"/>
      <c r="Q18" s="137"/>
      <c r="R18" s="987">
        <v>9</v>
      </c>
      <c r="S18" s="989" t="s">
        <v>420</v>
      </c>
      <c r="T18" s="991">
        <f>SUMIF(B:B,$S18,H:H)</f>
        <v>112000</v>
      </c>
      <c r="U18" s="168">
        <f>SUMIF(B:B,$S20,I:I)</f>
        <v>0</v>
      </c>
      <c r="V18" s="160">
        <f>SUMIF(B:B,$S20,J:J)</f>
        <v>0</v>
      </c>
      <c r="W18" s="995" t="s">
        <v>578</v>
      </c>
    </row>
    <row r="19" spans="1:23" ht="24" customHeight="1">
      <c r="A19" s="129">
        <v>15</v>
      </c>
      <c r="B19" s="437" t="s">
        <v>420</v>
      </c>
      <c r="C19" s="438">
        <v>15</v>
      </c>
      <c r="D19" s="443">
        <v>10</v>
      </c>
      <c r="E19" s="443">
        <v>5</v>
      </c>
      <c r="F19" s="444" t="s">
        <v>554</v>
      </c>
      <c r="G19" s="444" t="s">
        <v>555</v>
      </c>
      <c r="H19" s="442">
        <v>10000</v>
      </c>
      <c r="I19" s="134">
        <f t="shared" si="2"/>
        <v>10000</v>
      </c>
      <c r="J19" s="134" t="str">
        <f t="shared" si="0"/>
        <v/>
      </c>
      <c r="K19" s="135"/>
      <c r="L19" s="136"/>
      <c r="M19" s="126"/>
      <c r="O19" s="127"/>
      <c r="P19" s="127"/>
      <c r="Q19" s="137"/>
      <c r="R19" s="988"/>
      <c r="S19" s="990"/>
      <c r="T19" s="992"/>
      <c r="U19" s="167">
        <f>SUMIF(B:B,$S21,I:I)</f>
        <v>0</v>
      </c>
      <c r="V19" s="160">
        <f>SUMIF(B:B,$S21,J:J)</f>
        <v>0</v>
      </c>
      <c r="W19" s="994"/>
    </row>
    <row r="20" spans="1:23" ht="24" customHeight="1">
      <c r="A20" s="129">
        <v>16</v>
      </c>
      <c r="B20" s="437" t="s">
        <v>311</v>
      </c>
      <c r="C20" s="438">
        <v>16</v>
      </c>
      <c r="D20" s="443">
        <v>10</v>
      </c>
      <c r="E20" s="443">
        <v>5</v>
      </c>
      <c r="F20" s="444" t="s">
        <v>556</v>
      </c>
      <c r="G20" s="444" t="s">
        <v>483</v>
      </c>
      <c r="H20" s="442">
        <v>285</v>
      </c>
      <c r="I20" s="134">
        <f t="shared" si="2"/>
        <v>285</v>
      </c>
      <c r="J20" s="134" t="str">
        <f t="shared" si="0"/>
        <v/>
      </c>
      <c r="K20" s="135"/>
      <c r="L20" s="136"/>
      <c r="M20" s="126"/>
      <c r="O20" s="127"/>
      <c r="P20" s="127"/>
      <c r="Q20" s="137"/>
      <c r="R20" s="171">
        <v>10</v>
      </c>
      <c r="S20" s="133" t="s">
        <v>421</v>
      </c>
      <c r="T20" s="169">
        <f t="shared" si="1"/>
        <v>0</v>
      </c>
      <c r="U20" s="167">
        <f>SUMIF(B:B,$S22,I:I)</f>
        <v>330</v>
      </c>
      <c r="V20" s="160">
        <f>SUMIF(B:B,$S22,J:J)</f>
        <v>0</v>
      </c>
      <c r="W20" s="502"/>
    </row>
    <row r="21" spans="1:23" ht="24" customHeight="1">
      <c r="A21" s="129">
        <v>17</v>
      </c>
      <c r="B21" s="437" t="s">
        <v>420</v>
      </c>
      <c r="C21" s="438">
        <v>17</v>
      </c>
      <c r="D21" s="443">
        <v>10</v>
      </c>
      <c r="E21" s="443">
        <v>5</v>
      </c>
      <c r="F21" s="444" t="s">
        <v>557</v>
      </c>
      <c r="G21" s="444" t="s">
        <v>558</v>
      </c>
      <c r="H21" s="442">
        <v>16000</v>
      </c>
      <c r="I21" s="134">
        <f t="shared" si="2"/>
        <v>16000</v>
      </c>
      <c r="J21" s="134" t="str">
        <f t="shared" si="0"/>
        <v/>
      </c>
      <c r="K21" s="135"/>
      <c r="L21" s="136"/>
      <c r="M21" s="126"/>
      <c r="N21" s="127"/>
      <c r="Q21" s="128"/>
      <c r="R21" s="171">
        <v>11</v>
      </c>
      <c r="S21" s="133" t="s">
        <v>12</v>
      </c>
      <c r="T21" s="169">
        <f t="shared" si="1"/>
        <v>0</v>
      </c>
      <c r="U21" s="168"/>
      <c r="V21" s="160"/>
      <c r="W21" s="501"/>
    </row>
    <row r="22" spans="1:23" ht="24" customHeight="1">
      <c r="A22" s="129">
        <v>18</v>
      </c>
      <c r="B22" s="437" t="s">
        <v>419</v>
      </c>
      <c r="C22" s="438">
        <v>18</v>
      </c>
      <c r="D22" s="443">
        <v>10</v>
      </c>
      <c r="E22" s="443">
        <v>5</v>
      </c>
      <c r="F22" s="444" t="s">
        <v>484</v>
      </c>
      <c r="G22" s="444" t="s">
        <v>559</v>
      </c>
      <c r="H22" s="442">
        <v>97800</v>
      </c>
      <c r="I22" s="134">
        <f t="shared" si="2"/>
        <v>97800</v>
      </c>
      <c r="J22" s="134" t="str">
        <f t="shared" si="0"/>
        <v/>
      </c>
      <c r="K22" s="135"/>
      <c r="L22" s="136"/>
      <c r="M22" s="126"/>
      <c r="O22" s="127"/>
      <c r="Q22" s="128"/>
      <c r="R22" s="987">
        <v>12</v>
      </c>
      <c r="S22" s="989" t="s">
        <v>422</v>
      </c>
      <c r="T22" s="991">
        <f t="shared" si="1"/>
        <v>330</v>
      </c>
      <c r="U22" s="167">
        <f>SUMIF(B:B,$S24,I:I)</f>
        <v>14300</v>
      </c>
      <c r="V22" s="160">
        <f>SUMIF(B:B,$S24,J:J)</f>
        <v>0</v>
      </c>
      <c r="W22" s="995" t="s">
        <v>579</v>
      </c>
    </row>
    <row r="23" spans="1:23" ht="24" customHeight="1">
      <c r="A23" s="129">
        <v>19</v>
      </c>
      <c r="B23" s="437" t="s">
        <v>424</v>
      </c>
      <c r="C23" s="438">
        <v>19</v>
      </c>
      <c r="D23" s="443">
        <v>10</v>
      </c>
      <c r="E23" s="443">
        <v>6</v>
      </c>
      <c r="F23" s="444" t="s">
        <v>556</v>
      </c>
      <c r="G23" s="444" t="s">
        <v>560</v>
      </c>
      <c r="H23" s="442">
        <v>1278</v>
      </c>
      <c r="I23" s="134">
        <f t="shared" si="2"/>
        <v>1278</v>
      </c>
      <c r="J23" s="134" t="str">
        <f t="shared" si="0"/>
        <v/>
      </c>
      <c r="K23" s="135"/>
      <c r="L23" s="136"/>
      <c r="M23" s="126"/>
      <c r="N23" s="127"/>
      <c r="O23" s="127"/>
      <c r="Q23" s="128"/>
      <c r="R23" s="988"/>
      <c r="S23" s="990"/>
      <c r="T23" s="992"/>
      <c r="U23" s="168"/>
      <c r="V23" s="160"/>
      <c r="W23" s="994"/>
    </row>
    <row r="24" spans="1:23" ht="24" customHeight="1">
      <c r="A24" s="129">
        <v>20</v>
      </c>
      <c r="B24" s="437" t="s">
        <v>414</v>
      </c>
      <c r="C24" s="438">
        <v>20</v>
      </c>
      <c r="D24" s="443">
        <v>10</v>
      </c>
      <c r="E24" s="443">
        <v>6</v>
      </c>
      <c r="F24" s="444" t="s">
        <v>473</v>
      </c>
      <c r="G24" s="444" t="s">
        <v>561</v>
      </c>
      <c r="H24" s="442">
        <v>16000</v>
      </c>
      <c r="I24" s="134">
        <f t="shared" si="2"/>
        <v>16000</v>
      </c>
      <c r="J24" s="134" t="str">
        <f t="shared" si="0"/>
        <v/>
      </c>
      <c r="K24" s="135"/>
      <c r="L24" s="136"/>
      <c r="M24" s="126"/>
      <c r="O24" s="127"/>
      <c r="Q24" s="128"/>
      <c r="R24" s="987">
        <v>13</v>
      </c>
      <c r="S24" s="989" t="s">
        <v>423</v>
      </c>
      <c r="T24" s="991">
        <f t="shared" si="1"/>
        <v>14300</v>
      </c>
      <c r="U24" s="167">
        <f>SUMIF(B:B,$S26,I:I)</f>
        <v>27570</v>
      </c>
      <c r="V24" s="160">
        <f>SUMIF(B:B,$S26,J:J)</f>
        <v>0</v>
      </c>
      <c r="W24" s="993" t="s">
        <v>580</v>
      </c>
    </row>
    <row r="25" spans="1:23" ht="24" customHeight="1">
      <c r="A25" s="129">
        <v>21</v>
      </c>
      <c r="B25" s="437" t="s">
        <v>311</v>
      </c>
      <c r="C25" s="438">
        <v>21</v>
      </c>
      <c r="D25" s="443">
        <v>10</v>
      </c>
      <c r="E25" s="443">
        <v>6</v>
      </c>
      <c r="F25" s="444" t="s">
        <v>476</v>
      </c>
      <c r="G25" s="444" t="s">
        <v>562</v>
      </c>
      <c r="H25" s="442">
        <v>6500</v>
      </c>
      <c r="I25" s="134">
        <f t="shared" si="2"/>
        <v>6500</v>
      </c>
      <c r="J25" s="134" t="str">
        <f t="shared" si="0"/>
        <v/>
      </c>
      <c r="K25" s="135"/>
      <c r="L25" s="136"/>
      <c r="M25" s="126"/>
      <c r="N25" s="127"/>
      <c r="O25" s="127"/>
      <c r="P25" s="127"/>
      <c r="Q25" s="126"/>
      <c r="R25" s="988"/>
      <c r="S25" s="990"/>
      <c r="T25" s="992"/>
      <c r="U25" s="168"/>
      <c r="V25" s="160"/>
      <c r="W25" s="994"/>
    </row>
    <row r="26" spans="1:23" ht="24" customHeight="1">
      <c r="A26" s="129">
        <v>22</v>
      </c>
      <c r="B26" s="437" t="s">
        <v>420</v>
      </c>
      <c r="C26" s="438">
        <v>22</v>
      </c>
      <c r="D26" s="443">
        <v>10</v>
      </c>
      <c r="E26" s="443">
        <v>6</v>
      </c>
      <c r="F26" s="444" t="s">
        <v>477</v>
      </c>
      <c r="G26" s="444" t="s">
        <v>563</v>
      </c>
      <c r="H26" s="442">
        <v>18000</v>
      </c>
      <c r="I26" s="134">
        <f t="shared" si="2"/>
        <v>18000</v>
      </c>
      <c r="J26" s="134" t="str">
        <f t="shared" si="0"/>
        <v/>
      </c>
      <c r="K26" s="135"/>
      <c r="L26" s="136"/>
      <c r="M26" s="126"/>
      <c r="O26" s="127"/>
      <c r="Q26" s="126"/>
      <c r="R26" s="987">
        <v>14</v>
      </c>
      <c r="S26" s="989" t="s">
        <v>311</v>
      </c>
      <c r="T26" s="991">
        <f t="shared" si="1"/>
        <v>27570</v>
      </c>
      <c r="U26" s="167">
        <f>SUMIF(B:B,$S28,I:I)</f>
        <v>1278</v>
      </c>
      <c r="V26" s="160">
        <f>SUMIF(B:B,$S28,J:J)</f>
        <v>0</v>
      </c>
      <c r="W26" s="993" t="s">
        <v>581</v>
      </c>
    </row>
    <row r="27" spans="1:23" ht="24" customHeight="1" thickBot="1">
      <c r="A27" s="129">
        <v>23</v>
      </c>
      <c r="B27" s="437" t="s">
        <v>414</v>
      </c>
      <c r="C27" s="438">
        <v>23</v>
      </c>
      <c r="D27" s="443">
        <v>10</v>
      </c>
      <c r="E27" s="443">
        <v>6</v>
      </c>
      <c r="F27" s="444" t="s">
        <v>479</v>
      </c>
      <c r="G27" s="444" t="s">
        <v>564</v>
      </c>
      <c r="H27" s="442">
        <v>500</v>
      </c>
      <c r="I27" s="134">
        <f t="shared" si="2"/>
        <v>500</v>
      </c>
      <c r="J27" s="134" t="str">
        <f t="shared" si="0"/>
        <v/>
      </c>
      <c r="K27" s="135"/>
      <c r="L27" s="136"/>
      <c r="M27" s="126"/>
      <c r="N27" s="127"/>
      <c r="O27" s="127"/>
      <c r="P27" s="127"/>
      <c r="Q27" s="126"/>
      <c r="R27" s="988"/>
      <c r="S27" s="990"/>
      <c r="T27" s="992"/>
      <c r="U27" s="170">
        <f>SUM(U4:U26)</f>
        <v>389135</v>
      </c>
      <c r="V27" s="161">
        <f>SUM(V4:V26)</f>
        <v>0</v>
      </c>
      <c r="W27" s="994"/>
    </row>
    <row r="28" spans="1:23" ht="24" customHeight="1">
      <c r="A28" s="129">
        <v>24</v>
      </c>
      <c r="B28" s="437" t="s">
        <v>311</v>
      </c>
      <c r="C28" s="438">
        <v>24</v>
      </c>
      <c r="D28" s="443">
        <v>10</v>
      </c>
      <c r="E28" s="443">
        <v>6</v>
      </c>
      <c r="F28" s="444" t="s">
        <v>479</v>
      </c>
      <c r="G28" s="444" t="s">
        <v>565</v>
      </c>
      <c r="H28" s="442">
        <v>6000</v>
      </c>
      <c r="I28" s="134">
        <f t="shared" si="2"/>
        <v>6000</v>
      </c>
      <c r="J28" s="134" t="str">
        <f t="shared" si="0"/>
        <v/>
      </c>
      <c r="K28" s="138"/>
      <c r="L28" s="136"/>
      <c r="M28" s="126"/>
      <c r="N28" s="127"/>
      <c r="O28" s="127"/>
      <c r="P28" s="127"/>
      <c r="Q28" s="126"/>
      <c r="R28" s="171">
        <v>15</v>
      </c>
      <c r="S28" s="133" t="s">
        <v>424</v>
      </c>
      <c r="T28" s="169">
        <f t="shared" si="1"/>
        <v>1278</v>
      </c>
      <c r="U28" s="126"/>
      <c r="V28" s="126"/>
      <c r="W28" s="503" t="s">
        <v>582</v>
      </c>
    </row>
    <row r="29" spans="1:23" ht="24" customHeight="1" thickBot="1">
      <c r="A29" s="129">
        <v>25</v>
      </c>
      <c r="B29" s="437" t="s">
        <v>420</v>
      </c>
      <c r="C29" s="438">
        <v>25</v>
      </c>
      <c r="D29" s="443">
        <v>10</v>
      </c>
      <c r="E29" s="443">
        <v>6</v>
      </c>
      <c r="F29" s="444" t="s">
        <v>553</v>
      </c>
      <c r="G29" s="444" t="s">
        <v>566</v>
      </c>
      <c r="H29" s="442">
        <v>6000</v>
      </c>
      <c r="I29" s="134">
        <f t="shared" si="2"/>
        <v>6000</v>
      </c>
      <c r="J29" s="134" t="str">
        <f t="shared" si="0"/>
        <v/>
      </c>
      <c r="K29" s="138"/>
      <c r="L29" s="136"/>
      <c r="M29" s="126"/>
      <c r="N29" s="127"/>
      <c r="O29" s="127"/>
      <c r="P29" s="127"/>
      <c r="Q29" s="126"/>
      <c r="R29" s="172"/>
      <c r="S29" s="166" t="s">
        <v>11</v>
      </c>
      <c r="T29" s="170">
        <f>SUM(T5:T28)</f>
        <v>389135</v>
      </c>
      <c r="U29" s="126"/>
      <c r="V29" s="126"/>
    </row>
    <row r="30" spans="1:23" ht="24" customHeight="1">
      <c r="A30" s="129">
        <v>26</v>
      </c>
      <c r="B30" s="437" t="s">
        <v>311</v>
      </c>
      <c r="C30" s="438">
        <v>26</v>
      </c>
      <c r="D30" s="443">
        <v>10</v>
      </c>
      <c r="E30" s="443">
        <v>8</v>
      </c>
      <c r="F30" s="444" t="s">
        <v>556</v>
      </c>
      <c r="G30" s="444" t="s">
        <v>483</v>
      </c>
      <c r="H30" s="442">
        <v>285</v>
      </c>
      <c r="I30" s="134">
        <f t="shared" si="2"/>
        <v>285</v>
      </c>
      <c r="J30" s="134" t="str">
        <f t="shared" si="0"/>
        <v/>
      </c>
      <c r="K30" s="138"/>
      <c r="L30" s="136"/>
      <c r="M30" s="126"/>
      <c r="N30" s="127"/>
      <c r="O30" s="127"/>
      <c r="P30" s="127"/>
      <c r="Q30" s="126"/>
      <c r="R30" s="126"/>
      <c r="S30" s="126"/>
      <c r="T30" s="126"/>
      <c r="U30" s="126"/>
      <c r="V30" s="126"/>
    </row>
    <row r="31" spans="1:23" ht="24" customHeight="1">
      <c r="A31" s="129">
        <v>27</v>
      </c>
      <c r="B31" s="437" t="s">
        <v>420</v>
      </c>
      <c r="C31" s="438">
        <v>27</v>
      </c>
      <c r="D31" s="443">
        <v>10</v>
      </c>
      <c r="E31" s="443">
        <v>9</v>
      </c>
      <c r="F31" s="444" t="s">
        <v>557</v>
      </c>
      <c r="G31" s="444" t="s">
        <v>567</v>
      </c>
      <c r="H31" s="442">
        <v>12000</v>
      </c>
      <c r="I31" s="134">
        <f t="shared" si="2"/>
        <v>12000</v>
      </c>
      <c r="J31" s="134" t="str">
        <f t="shared" si="0"/>
        <v/>
      </c>
      <c r="K31" s="138"/>
      <c r="L31" s="136"/>
      <c r="M31" s="126"/>
      <c r="N31" s="127"/>
      <c r="O31" s="127"/>
      <c r="P31" s="127"/>
      <c r="Q31" s="126"/>
      <c r="R31" s="126"/>
      <c r="S31" s="126"/>
      <c r="T31" s="126"/>
      <c r="U31" s="126"/>
      <c r="V31" s="126"/>
    </row>
    <row r="32" spans="1:23" ht="24" customHeight="1">
      <c r="A32" s="129">
        <v>28</v>
      </c>
      <c r="B32" s="437" t="s">
        <v>415</v>
      </c>
      <c r="C32" s="438">
        <v>28</v>
      </c>
      <c r="D32" s="443">
        <v>10</v>
      </c>
      <c r="E32" s="443">
        <v>9</v>
      </c>
      <c r="F32" s="444" t="s">
        <v>568</v>
      </c>
      <c r="G32" s="444" t="s">
        <v>485</v>
      </c>
      <c r="H32" s="442">
        <v>550</v>
      </c>
      <c r="I32" s="134">
        <f t="shared" si="2"/>
        <v>550</v>
      </c>
      <c r="J32" s="134"/>
      <c r="K32" s="138"/>
      <c r="L32" s="136"/>
      <c r="M32" s="126"/>
      <c r="N32" s="127"/>
      <c r="O32" s="127"/>
      <c r="P32" s="127"/>
      <c r="Q32" s="126"/>
      <c r="R32" s="126"/>
      <c r="S32" s="126"/>
      <c r="T32" s="126"/>
      <c r="U32" s="126"/>
      <c r="V32" s="126"/>
    </row>
    <row r="33" spans="1:22" ht="24" customHeight="1">
      <c r="A33" s="129">
        <v>29</v>
      </c>
      <c r="B33" s="45" t="s">
        <v>418</v>
      </c>
      <c r="C33" s="438">
        <v>29</v>
      </c>
      <c r="D33" s="11"/>
      <c r="E33" s="11"/>
      <c r="F33" s="47" t="s">
        <v>569</v>
      </c>
      <c r="G33" s="47" t="s">
        <v>570</v>
      </c>
      <c r="H33" s="12">
        <v>55000</v>
      </c>
      <c r="I33" s="134">
        <f t="shared" si="2"/>
        <v>55000</v>
      </c>
      <c r="J33" s="134"/>
      <c r="K33" s="138"/>
      <c r="L33" s="136"/>
      <c r="M33" s="126"/>
      <c r="N33" s="127"/>
      <c r="O33" s="127"/>
      <c r="P33" s="127"/>
      <c r="Q33" s="126"/>
      <c r="R33" s="126"/>
      <c r="S33" s="126"/>
      <c r="T33" s="126"/>
      <c r="U33" s="126"/>
      <c r="V33" s="126"/>
    </row>
    <row r="34" spans="1:22" ht="24" customHeight="1">
      <c r="A34" s="129">
        <v>30</v>
      </c>
      <c r="B34" s="45" t="s">
        <v>422</v>
      </c>
      <c r="C34" s="438">
        <v>30</v>
      </c>
      <c r="D34" s="11"/>
      <c r="E34" s="11"/>
      <c r="F34" s="47" t="s">
        <v>486</v>
      </c>
      <c r="G34" s="47" t="s">
        <v>487</v>
      </c>
      <c r="H34" s="12">
        <v>330</v>
      </c>
      <c r="I34" s="134">
        <f t="shared" si="2"/>
        <v>330</v>
      </c>
      <c r="J34" s="134"/>
      <c r="K34" s="138"/>
      <c r="L34" s="136"/>
      <c r="M34" s="126"/>
      <c r="N34" s="127"/>
      <c r="O34" s="127"/>
      <c r="P34" s="127"/>
      <c r="Q34" s="126"/>
      <c r="R34" s="126"/>
      <c r="S34" s="126"/>
      <c r="T34" s="126"/>
      <c r="U34" s="126"/>
      <c r="V34" s="126"/>
    </row>
    <row r="35" spans="1:22" ht="24" customHeight="1">
      <c r="A35" s="129">
        <v>31</v>
      </c>
      <c r="B35" s="45"/>
      <c r="C35" s="10"/>
      <c r="D35" s="11"/>
      <c r="E35" s="11"/>
      <c r="F35" s="47"/>
      <c r="G35" s="47"/>
      <c r="H35" s="12"/>
      <c r="I35" s="134" t="str">
        <f t="shared" si="2"/>
        <v/>
      </c>
      <c r="J35" s="134"/>
      <c r="K35" s="138"/>
      <c r="L35" s="136"/>
      <c r="M35" s="126"/>
      <c r="N35" s="127"/>
      <c r="O35" s="127"/>
      <c r="P35" s="127"/>
      <c r="Q35" s="126"/>
      <c r="R35" s="126"/>
      <c r="S35" s="126"/>
      <c r="T35" s="126"/>
      <c r="U35" s="126"/>
      <c r="V35" s="126"/>
    </row>
    <row r="36" spans="1:22" ht="24" customHeight="1">
      <c r="A36" s="129">
        <v>32</v>
      </c>
      <c r="B36" s="45"/>
      <c r="C36" s="10"/>
      <c r="D36" s="11"/>
      <c r="E36" s="11"/>
      <c r="F36" s="47"/>
      <c r="G36" s="47"/>
      <c r="H36" s="12"/>
      <c r="I36" s="134" t="str">
        <f t="shared" si="2"/>
        <v/>
      </c>
      <c r="J36" s="134"/>
      <c r="K36" s="138"/>
      <c r="L36" s="136"/>
      <c r="M36" s="126"/>
      <c r="N36" s="127"/>
      <c r="O36" s="127"/>
      <c r="P36" s="127"/>
      <c r="Q36" s="126"/>
      <c r="R36" s="126"/>
      <c r="S36" s="126"/>
      <c r="T36" s="126"/>
      <c r="U36" s="126"/>
      <c r="V36" s="126"/>
    </row>
    <row r="37" spans="1:22" ht="24" customHeight="1">
      <c r="A37" s="129">
        <v>33</v>
      </c>
      <c r="B37" s="45"/>
      <c r="C37" s="10"/>
      <c r="D37" s="11"/>
      <c r="E37" s="11"/>
      <c r="F37" s="47"/>
      <c r="G37" s="47"/>
      <c r="H37" s="12"/>
      <c r="I37" s="134" t="str">
        <f t="shared" si="2"/>
        <v/>
      </c>
      <c r="J37" s="134"/>
      <c r="K37" s="138"/>
      <c r="L37" s="136"/>
      <c r="M37" s="126"/>
      <c r="N37" s="127"/>
      <c r="O37" s="127"/>
      <c r="P37" s="127"/>
      <c r="Q37" s="126"/>
      <c r="R37" s="126"/>
      <c r="S37" s="126"/>
      <c r="T37" s="126"/>
      <c r="U37" s="126"/>
      <c r="V37" s="126"/>
    </row>
    <row r="38" spans="1:22" ht="24" customHeight="1">
      <c r="A38" s="129">
        <v>34</v>
      </c>
      <c r="B38" s="45"/>
      <c r="C38" s="10"/>
      <c r="D38" s="11"/>
      <c r="E38" s="11"/>
      <c r="F38" s="47"/>
      <c r="G38" s="47"/>
      <c r="H38" s="12"/>
      <c r="I38" s="134" t="str">
        <f t="shared" si="2"/>
        <v/>
      </c>
      <c r="J38" s="134"/>
      <c r="K38" s="138"/>
      <c r="L38" s="136"/>
      <c r="M38" s="126"/>
      <c r="N38" s="127"/>
      <c r="O38" s="127"/>
      <c r="P38" s="127"/>
      <c r="Q38" s="126"/>
      <c r="R38" s="126"/>
      <c r="S38" s="126"/>
      <c r="T38" s="126"/>
      <c r="U38" s="126"/>
      <c r="V38" s="126"/>
    </row>
    <row r="39" spans="1:22" ht="24" customHeight="1">
      <c r="A39" s="129">
        <v>35</v>
      </c>
      <c r="B39" s="45"/>
      <c r="C39" s="10"/>
      <c r="D39" s="11"/>
      <c r="E39" s="11"/>
      <c r="F39" s="47"/>
      <c r="G39" s="47"/>
      <c r="H39" s="12"/>
      <c r="I39" s="134" t="str">
        <f t="shared" si="2"/>
        <v/>
      </c>
      <c r="J39" s="134"/>
      <c r="K39" s="138"/>
      <c r="L39" s="136"/>
      <c r="M39" s="126"/>
      <c r="N39" s="127"/>
      <c r="O39" s="127"/>
      <c r="P39" s="127"/>
      <c r="Q39" s="126"/>
      <c r="R39" s="126"/>
      <c r="S39" s="126"/>
      <c r="T39" s="126"/>
      <c r="U39" s="126"/>
      <c r="V39" s="126"/>
    </row>
    <row r="40" spans="1:22" ht="24" customHeight="1">
      <c r="A40" s="129">
        <v>36</v>
      </c>
      <c r="B40" s="45"/>
      <c r="C40" s="10"/>
      <c r="D40" s="11"/>
      <c r="E40" s="11"/>
      <c r="F40" s="47"/>
      <c r="G40" s="47"/>
      <c r="H40" s="12"/>
      <c r="I40" s="134" t="str">
        <f t="shared" si="2"/>
        <v/>
      </c>
      <c r="J40" s="134"/>
      <c r="K40" s="138"/>
      <c r="L40" s="136"/>
      <c r="M40" s="126"/>
      <c r="N40" s="127"/>
      <c r="O40" s="127"/>
      <c r="P40" s="127"/>
      <c r="Q40" s="126"/>
      <c r="R40" s="126"/>
      <c r="S40" s="126"/>
      <c r="T40" s="126"/>
      <c r="U40" s="126"/>
      <c r="V40" s="126"/>
    </row>
    <row r="41" spans="1:22" ht="24" customHeight="1">
      <c r="A41" s="129">
        <v>37</v>
      </c>
      <c r="B41" s="45"/>
      <c r="C41" s="10"/>
      <c r="D41" s="11"/>
      <c r="E41" s="11"/>
      <c r="F41" s="47"/>
      <c r="G41" s="47"/>
      <c r="H41" s="12"/>
      <c r="I41" s="134" t="str">
        <f t="shared" si="2"/>
        <v/>
      </c>
      <c r="J41" s="134"/>
      <c r="K41" s="138"/>
      <c r="L41" s="136"/>
      <c r="M41" s="126"/>
      <c r="N41" s="127"/>
      <c r="O41" s="127"/>
      <c r="P41" s="127"/>
      <c r="Q41" s="126"/>
      <c r="R41" s="126"/>
      <c r="S41" s="126"/>
      <c r="T41" s="126"/>
      <c r="U41" s="126"/>
      <c r="V41" s="126"/>
    </row>
    <row r="42" spans="1:22" ht="24" customHeight="1">
      <c r="A42" s="129">
        <v>38</v>
      </c>
      <c r="B42" s="45"/>
      <c r="C42" s="10"/>
      <c r="D42" s="11"/>
      <c r="E42" s="11"/>
      <c r="F42" s="47"/>
      <c r="G42" s="47"/>
      <c r="H42" s="12"/>
      <c r="I42" s="134" t="str">
        <f t="shared" si="2"/>
        <v/>
      </c>
      <c r="J42" s="134"/>
      <c r="K42" s="138"/>
      <c r="L42" s="136"/>
      <c r="M42" s="126"/>
      <c r="N42" s="127"/>
      <c r="O42" s="127"/>
      <c r="P42" s="127"/>
      <c r="Q42" s="126"/>
      <c r="R42" s="126"/>
      <c r="S42" s="126"/>
      <c r="T42" s="126"/>
      <c r="U42" s="126"/>
      <c r="V42" s="126"/>
    </row>
    <row r="43" spans="1:22" ht="24" customHeight="1">
      <c r="A43" s="129">
        <v>39</v>
      </c>
      <c r="B43" s="45"/>
      <c r="C43" s="10"/>
      <c r="D43" s="11"/>
      <c r="E43" s="11"/>
      <c r="F43" s="47"/>
      <c r="G43" s="47"/>
      <c r="H43" s="12"/>
      <c r="I43" s="134" t="str">
        <f t="shared" si="2"/>
        <v/>
      </c>
      <c r="J43" s="134"/>
      <c r="K43" s="138"/>
      <c r="L43" s="136"/>
      <c r="M43" s="126"/>
      <c r="N43" s="127"/>
      <c r="O43" s="127"/>
      <c r="P43" s="127"/>
      <c r="Q43" s="126"/>
      <c r="R43" s="126"/>
      <c r="S43" s="126"/>
      <c r="T43" s="126"/>
      <c r="U43" s="126"/>
      <c r="V43" s="126"/>
    </row>
    <row r="44" spans="1:22" ht="24" customHeight="1">
      <c r="A44" s="129">
        <v>40</v>
      </c>
      <c r="B44" s="45"/>
      <c r="C44" s="10"/>
      <c r="D44" s="11"/>
      <c r="E44" s="11"/>
      <c r="F44" s="47"/>
      <c r="G44" s="47"/>
      <c r="H44" s="12"/>
      <c r="I44" s="134" t="str">
        <f t="shared" si="2"/>
        <v/>
      </c>
      <c r="J44" s="134"/>
      <c r="K44" s="138"/>
      <c r="L44" s="136"/>
      <c r="M44" s="126"/>
      <c r="N44" s="127"/>
      <c r="O44" s="127"/>
      <c r="P44" s="127"/>
      <c r="Q44" s="126"/>
      <c r="R44" s="126"/>
      <c r="S44" s="126"/>
      <c r="T44" s="126"/>
      <c r="U44" s="126"/>
      <c r="V44" s="126"/>
    </row>
    <row r="45" spans="1:22" ht="24" customHeight="1">
      <c r="A45" s="129">
        <v>41</v>
      </c>
      <c r="B45" s="45"/>
      <c r="C45" s="10"/>
      <c r="D45" s="11"/>
      <c r="E45" s="11"/>
      <c r="F45" s="47"/>
      <c r="G45" s="47"/>
      <c r="H45" s="12"/>
      <c r="I45" s="134" t="str">
        <f t="shared" si="2"/>
        <v/>
      </c>
      <c r="J45" s="134"/>
      <c r="K45" s="138"/>
      <c r="L45" s="136"/>
      <c r="M45" s="126"/>
      <c r="N45" s="127"/>
      <c r="O45" s="127"/>
      <c r="P45" s="127"/>
      <c r="Q45" s="126"/>
      <c r="R45" s="126"/>
      <c r="S45" s="126"/>
      <c r="T45" s="126"/>
      <c r="U45" s="126"/>
      <c r="V45" s="126"/>
    </row>
    <row r="46" spans="1:22" ht="24" customHeight="1">
      <c r="A46" s="129">
        <v>42</v>
      </c>
      <c r="B46" s="45"/>
      <c r="C46" s="10"/>
      <c r="D46" s="11"/>
      <c r="E46" s="11"/>
      <c r="F46" s="47"/>
      <c r="G46" s="47"/>
      <c r="H46" s="12"/>
      <c r="I46" s="134" t="str">
        <f t="shared" si="2"/>
        <v/>
      </c>
      <c r="J46" s="134"/>
      <c r="K46" s="138"/>
      <c r="L46" s="136"/>
      <c r="M46" s="126"/>
      <c r="N46" s="127"/>
      <c r="O46" s="127"/>
      <c r="P46" s="127"/>
      <c r="Q46" s="126"/>
      <c r="R46" s="126"/>
      <c r="S46" s="126"/>
      <c r="T46" s="126"/>
      <c r="U46" s="126"/>
      <c r="V46" s="126"/>
    </row>
    <row r="47" spans="1:22" ht="24" customHeight="1">
      <c r="A47" s="129">
        <v>43</v>
      </c>
      <c r="B47" s="45"/>
      <c r="C47" s="10"/>
      <c r="D47" s="11"/>
      <c r="E47" s="11"/>
      <c r="F47" s="47"/>
      <c r="G47" s="47"/>
      <c r="H47" s="12"/>
      <c r="I47" s="134" t="str">
        <f t="shared" si="2"/>
        <v/>
      </c>
      <c r="J47" s="134"/>
      <c r="K47" s="138"/>
      <c r="L47" s="136"/>
      <c r="M47" s="126"/>
      <c r="N47" s="127"/>
      <c r="O47" s="127"/>
      <c r="P47" s="127"/>
      <c r="Q47" s="126"/>
      <c r="R47" s="126"/>
      <c r="S47" s="126"/>
      <c r="T47" s="126"/>
      <c r="U47" s="126"/>
      <c r="V47" s="126"/>
    </row>
    <row r="48" spans="1:22" ht="24" customHeight="1">
      <c r="A48" s="129">
        <v>44</v>
      </c>
      <c r="B48" s="45"/>
      <c r="C48" s="10"/>
      <c r="D48" s="11"/>
      <c r="E48" s="11"/>
      <c r="F48" s="47"/>
      <c r="G48" s="47"/>
      <c r="H48" s="12"/>
      <c r="I48" s="134" t="str">
        <f t="shared" si="2"/>
        <v/>
      </c>
      <c r="J48" s="134"/>
      <c r="K48" s="138"/>
      <c r="L48" s="136"/>
      <c r="M48" s="126"/>
      <c r="N48" s="127"/>
      <c r="O48" s="127"/>
      <c r="P48" s="127"/>
      <c r="Q48" s="126"/>
      <c r="R48" s="126"/>
      <c r="S48" s="126"/>
      <c r="T48" s="126"/>
      <c r="U48" s="126"/>
      <c r="V48" s="126"/>
    </row>
    <row r="49" spans="1:22" ht="24" customHeight="1">
      <c r="A49" s="129">
        <v>45</v>
      </c>
      <c r="B49" s="45"/>
      <c r="C49" s="10"/>
      <c r="D49" s="11"/>
      <c r="E49" s="11"/>
      <c r="F49" s="47"/>
      <c r="G49" s="47"/>
      <c r="H49" s="12"/>
      <c r="I49" s="134" t="str">
        <f t="shared" si="2"/>
        <v/>
      </c>
      <c r="J49" s="134"/>
      <c r="K49" s="138"/>
      <c r="L49" s="136"/>
      <c r="M49" s="126"/>
      <c r="N49" s="127"/>
      <c r="O49" s="127"/>
      <c r="P49" s="127"/>
      <c r="Q49" s="126"/>
      <c r="R49" s="126"/>
      <c r="S49" s="126"/>
      <c r="T49" s="126"/>
      <c r="U49" s="126"/>
      <c r="V49" s="126"/>
    </row>
    <row r="50" spans="1:22" ht="24" customHeight="1">
      <c r="A50" s="129">
        <v>46</v>
      </c>
      <c r="B50" s="45"/>
      <c r="C50" s="10"/>
      <c r="D50" s="11"/>
      <c r="E50" s="11"/>
      <c r="F50" s="47"/>
      <c r="G50" s="47"/>
      <c r="H50" s="12"/>
      <c r="I50" s="134" t="str">
        <f t="shared" si="2"/>
        <v/>
      </c>
      <c r="J50" s="134"/>
      <c r="K50" s="138"/>
      <c r="L50" s="136"/>
      <c r="M50" s="126"/>
      <c r="N50" s="127"/>
      <c r="O50" s="127"/>
      <c r="P50" s="127"/>
      <c r="Q50" s="126"/>
      <c r="R50" s="126"/>
      <c r="S50" s="126"/>
      <c r="T50" s="126"/>
      <c r="U50" s="126"/>
      <c r="V50" s="126"/>
    </row>
    <row r="51" spans="1:22" ht="24" customHeight="1">
      <c r="A51" s="129">
        <v>47</v>
      </c>
      <c r="B51" s="45"/>
      <c r="C51" s="10"/>
      <c r="D51" s="11"/>
      <c r="E51" s="11"/>
      <c r="F51" s="47"/>
      <c r="G51" s="47"/>
      <c r="H51" s="12"/>
      <c r="I51" s="134" t="str">
        <f t="shared" si="2"/>
        <v/>
      </c>
      <c r="J51" s="134"/>
      <c r="K51" s="138"/>
      <c r="L51" s="136"/>
      <c r="M51" s="126"/>
      <c r="N51" s="127"/>
      <c r="O51" s="127"/>
      <c r="P51" s="127"/>
      <c r="Q51" s="126"/>
      <c r="R51" s="126"/>
      <c r="S51" s="126"/>
      <c r="T51" s="126"/>
      <c r="U51" s="126"/>
      <c r="V51" s="126"/>
    </row>
    <row r="52" spans="1:22" ht="24" customHeight="1">
      <c r="A52" s="129">
        <v>48</v>
      </c>
      <c r="B52" s="45"/>
      <c r="C52" s="10"/>
      <c r="D52" s="11"/>
      <c r="E52" s="11"/>
      <c r="F52" s="47"/>
      <c r="G52" s="47"/>
      <c r="H52" s="12"/>
      <c r="I52" s="134" t="str">
        <f t="shared" si="2"/>
        <v/>
      </c>
      <c r="J52" s="134"/>
      <c r="K52" s="138"/>
      <c r="L52" s="136"/>
      <c r="M52" s="126"/>
      <c r="N52" s="127"/>
      <c r="O52" s="127"/>
      <c r="P52" s="127"/>
      <c r="Q52" s="126"/>
      <c r="R52" s="126"/>
      <c r="S52" s="126"/>
      <c r="T52" s="126"/>
      <c r="U52" s="126"/>
      <c r="V52" s="126"/>
    </row>
    <row r="53" spans="1:22" ht="24" customHeight="1">
      <c r="A53" s="129">
        <v>49</v>
      </c>
      <c r="B53" s="45"/>
      <c r="C53" s="10"/>
      <c r="D53" s="11"/>
      <c r="E53" s="11"/>
      <c r="F53" s="47"/>
      <c r="G53" s="47"/>
      <c r="H53" s="12"/>
      <c r="I53" s="134" t="str">
        <f t="shared" si="2"/>
        <v/>
      </c>
      <c r="J53" s="134"/>
      <c r="K53" s="138"/>
      <c r="L53" s="136"/>
      <c r="M53" s="126"/>
      <c r="N53" s="127"/>
      <c r="O53" s="127"/>
      <c r="P53" s="127"/>
      <c r="Q53" s="126"/>
      <c r="R53" s="126"/>
      <c r="S53" s="126"/>
      <c r="T53" s="126"/>
      <c r="U53" s="126"/>
      <c r="V53" s="126"/>
    </row>
    <row r="54" spans="1:22" ht="24" customHeight="1">
      <c r="A54" s="129">
        <v>50</v>
      </c>
      <c r="B54" s="45"/>
      <c r="C54" s="10"/>
      <c r="D54" s="11"/>
      <c r="E54" s="11"/>
      <c r="F54" s="47"/>
      <c r="G54" s="47"/>
      <c r="H54" s="12"/>
      <c r="I54" s="134" t="str">
        <f t="shared" si="2"/>
        <v/>
      </c>
      <c r="J54" s="134"/>
      <c r="K54" s="138"/>
      <c r="L54" s="136"/>
      <c r="M54" s="126"/>
      <c r="N54" s="127"/>
      <c r="O54" s="127"/>
      <c r="P54" s="127"/>
      <c r="Q54" s="126"/>
      <c r="R54" s="126"/>
      <c r="S54" s="126"/>
      <c r="T54" s="126"/>
      <c r="U54" s="126"/>
      <c r="V54" s="126"/>
    </row>
    <row r="55" spans="1:22" ht="24" customHeight="1">
      <c r="A55" s="129">
        <v>51</v>
      </c>
      <c r="B55" s="45"/>
      <c r="C55" s="10"/>
      <c r="D55" s="11"/>
      <c r="E55" s="11"/>
      <c r="F55" s="47"/>
      <c r="G55" s="47"/>
      <c r="H55" s="12"/>
      <c r="I55" s="134" t="str">
        <f t="shared" si="2"/>
        <v/>
      </c>
      <c r="J55" s="134"/>
      <c r="K55" s="138"/>
      <c r="L55" s="136"/>
      <c r="M55" s="126"/>
      <c r="N55" s="127"/>
      <c r="O55" s="127"/>
      <c r="P55" s="127"/>
      <c r="Q55" s="126"/>
      <c r="R55" s="126"/>
      <c r="S55" s="126"/>
      <c r="T55" s="126"/>
      <c r="U55" s="126"/>
      <c r="V55" s="126"/>
    </row>
    <row r="56" spans="1:22" ht="24" customHeight="1">
      <c r="A56" s="129">
        <v>52</v>
      </c>
      <c r="B56" s="45"/>
      <c r="C56" s="10"/>
      <c r="D56" s="11"/>
      <c r="E56" s="11"/>
      <c r="F56" s="47"/>
      <c r="G56" s="47"/>
      <c r="H56" s="12"/>
      <c r="I56" s="134" t="str">
        <f t="shared" si="2"/>
        <v/>
      </c>
      <c r="J56" s="134"/>
      <c r="K56" s="138"/>
      <c r="L56" s="136"/>
      <c r="M56" s="126"/>
      <c r="N56" s="127"/>
      <c r="O56" s="127"/>
      <c r="P56" s="127"/>
      <c r="Q56" s="126"/>
      <c r="R56" s="126"/>
      <c r="S56" s="126"/>
      <c r="T56" s="126"/>
      <c r="U56" s="126"/>
      <c r="V56" s="126"/>
    </row>
    <row r="57" spans="1:22" ht="24" customHeight="1">
      <c r="A57" s="129">
        <v>53</v>
      </c>
      <c r="B57" s="45"/>
      <c r="C57" s="10"/>
      <c r="D57" s="11"/>
      <c r="E57" s="11"/>
      <c r="F57" s="47"/>
      <c r="G57" s="47"/>
      <c r="H57" s="12"/>
      <c r="I57" s="134" t="str">
        <f t="shared" si="2"/>
        <v/>
      </c>
      <c r="J57" s="134"/>
      <c r="K57" s="138"/>
      <c r="L57" s="136"/>
      <c r="M57" s="126"/>
      <c r="N57" s="127"/>
      <c r="O57" s="127"/>
      <c r="P57" s="127"/>
      <c r="Q57" s="126"/>
      <c r="R57" s="126"/>
      <c r="S57" s="126"/>
      <c r="T57" s="126"/>
      <c r="U57" s="126"/>
      <c r="V57" s="126"/>
    </row>
    <row r="58" spans="1:22" ht="24" customHeight="1">
      <c r="A58" s="129">
        <v>54</v>
      </c>
      <c r="B58" s="45"/>
      <c r="C58" s="10"/>
      <c r="D58" s="11"/>
      <c r="E58" s="11"/>
      <c r="F58" s="47"/>
      <c r="G58" s="47"/>
      <c r="H58" s="12"/>
      <c r="I58" s="134" t="str">
        <f t="shared" si="2"/>
        <v/>
      </c>
      <c r="J58" s="134"/>
      <c r="K58" s="138"/>
      <c r="L58" s="136"/>
      <c r="M58" s="126"/>
      <c r="N58" s="127"/>
      <c r="O58" s="127"/>
      <c r="P58" s="127"/>
      <c r="Q58" s="126"/>
      <c r="R58" s="126"/>
      <c r="S58" s="126"/>
      <c r="T58" s="126"/>
      <c r="U58" s="126"/>
      <c r="V58" s="126"/>
    </row>
    <row r="59" spans="1:22" ht="24" customHeight="1">
      <c r="A59" s="129">
        <v>55</v>
      </c>
      <c r="B59" s="45"/>
      <c r="C59" s="10"/>
      <c r="D59" s="11"/>
      <c r="E59" s="11"/>
      <c r="F59" s="47"/>
      <c r="G59" s="47"/>
      <c r="H59" s="12"/>
      <c r="I59" s="134" t="str">
        <f t="shared" si="2"/>
        <v/>
      </c>
      <c r="J59" s="134"/>
      <c r="K59" s="138"/>
      <c r="L59" s="136"/>
      <c r="M59" s="126"/>
      <c r="N59" s="127"/>
      <c r="O59" s="127"/>
      <c r="P59" s="127"/>
      <c r="Q59" s="126"/>
      <c r="R59" s="126"/>
      <c r="S59" s="126"/>
      <c r="T59" s="126"/>
      <c r="U59" s="126"/>
      <c r="V59" s="126"/>
    </row>
    <row r="60" spans="1:22" ht="24" customHeight="1">
      <c r="A60" s="129">
        <v>56</v>
      </c>
      <c r="B60" s="45"/>
      <c r="C60" s="10"/>
      <c r="D60" s="11"/>
      <c r="E60" s="11"/>
      <c r="F60" s="47"/>
      <c r="G60" s="47"/>
      <c r="H60" s="12"/>
      <c r="I60" s="134" t="str">
        <f t="shared" si="2"/>
        <v/>
      </c>
      <c r="J60" s="134"/>
      <c r="K60" s="138"/>
      <c r="L60" s="136"/>
      <c r="M60" s="126"/>
      <c r="N60" s="127"/>
      <c r="O60" s="127"/>
      <c r="P60" s="127"/>
      <c r="Q60" s="126"/>
      <c r="R60" s="126"/>
      <c r="S60" s="126"/>
      <c r="T60" s="126"/>
      <c r="U60" s="126"/>
      <c r="V60" s="126"/>
    </row>
    <row r="61" spans="1:22" ht="24" customHeight="1">
      <c r="A61" s="129">
        <v>57</v>
      </c>
      <c r="B61" s="45"/>
      <c r="C61" s="10"/>
      <c r="D61" s="11"/>
      <c r="E61" s="11"/>
      <c r="F61" s="47"/>
      <c r="G61" s="47"/>
      <c r="H61" s="12"/>
      <c r="I61" s="134" t="str">
        <f t="shared" si="2"/>
        <v/>
      </c>
      <c r="J61" s="134"/>
      <c r="K61" s="138"/>
      <c r="L61" s="136"/>
      <c r="M61" s="126"/>
      <c r="N61" s="127"/>
      <c r="O61" s="127"/>
      <c r="P61" s="127"/>
      <c r="Q61" s="126"/>
      <c r="R61" s="126"/>
      <c r="S61" s="126"/>
      <c r="T61" s="126"/>
      <c r="U61" s="126"/>
      <c r="V61" s="126"/>
    </row>
    <row r="62" spans="1:22" ht="24" customHeight="1">
      <c r="A62" s="129">
        <v>58</v>
      </c>
      <c r="B62" s="45"/>
      <c r="C62" s="10"/>
      <c r="D62" s="11"/>
      <c r="E62" s="11"/>
      <c r="F62" s="47"/>
      <c r="G62" s="47"/>
      <c r="H62" s="12"/>
      <c r="I62" s="134" t="str">
        <f t="shared" si="2"/>
        <v/>
      </c>
      <c r="J62" s="134"/>
      <c r="K62" s="138"/>
      <c r="L62" s="136"/>
      <c r="M62" s="126"/>
      <c r="N62" s="127"/>
      <c r="O62" s="127"/>
      <c r="P62" s="127"/>
      <c r="Q62" s="126"/>
      <c r="R62" s="126"/>
      <c r="S62" s="126"/>
      <c r="T62" s="126"/>
      <c r="U62" s="126"/>
      <c r="V62" s="126"/>
    </row>
    <row r="63" spans="1:22" ht="24" customHeight="1">
      <c r="A63" s="129">
        <v>59</v>
      </c>
      <c r="B63" s="45"/>
      <c r="C63" s="10"/>
      <c r="D63" s="11"/>
      <c r="E63" s="11"/>
      <c r="F63" s="47"/>
      <c r="G63" s="47"/>
      <c r="H63" s="12"/>
      <c r="I63" s="134" t="str">
        <f t="shared" si="2"/>
        <v/>
      </c>
      <c r="J63" s="134" t="str">
        <f t="shared" si="0"/>
        <v/>
      </c>
      <c r="K63" s="138"/>
      <c r="L63" s="136"/>
      <c r="M63" s="126"/>
      <c r="N63" s="137"/>
      <c r="O63" s="137"/>
      <c r="P63" s="137"/>
      <c r="Q63" s="126"/>
      <c r="R63" s="126"/>
      <c r="S63" s="126"/>
      <c r="T63" s="126"/>
      <c r="U63" s="126"/>
      <c r="V63" s="126"/>
    </row>
    <row r="64" spans="1:22" ht="24" customHeight="1" thickBot="1">
      <c r="A64" s="129">
        <v>60</v>
      </c>
      <c r="B64" s="45"/>
      <c r="C64" s="10"/>
      <c r="D64" s="11"/>
      <c r="E64" s="11"/>
      <c r="F64" s="47"/>
      <c r="G64" s="47"/>
      <c r="H64" s="12"/>
      <c r="I64" s="134" t="str">
        <f t="shared" si="2"/>
        <v/>
      </c>
      <c r="J64" s="134" t="str">
        <f t="shared" si="0"/>
        <v/>
      </c>
      <c r="K64" s="135"/>
      <c r="L64" s="136"/>
      <c r="M64" s="126"/>
      <c r="N64" s="137"/>
      <c r="O64" s="137"/>
      <c r="P64" s="137"/>
      <c r="Q64" s="126"/>
      <c r="R64" s="126"/>
      <c r="S64" s="126"/>
      <c r="T64" s="126"/>
      <c r="U64" s="126"/>
      <c r="V64" s="126"/>
    </row>
    <row r="65" spans="1:20" ht="24" customHeight="1" thickBot="1">
      <c r="B65" s="139"/>
      <c r="C65" s="140"/>
      <c r="D65" s="14"/>
      <c r="E65" s="14"/>
      <c r="F65" s="141"/>
      <c r="G65" s="162" t="s">
        <v>10</v>
      </c>
      <c r="H65" s="163">
        <f>SUM(H5:H64)</f>
        <v>389135</v>
      </c>
      <c r="I65" s="154">
        <f>SUM(I5:I64)</f>
        <v>389135</v>
      </c>
      <c r="J65" s="15">
        <f>SUM(J5:J64)</f>
        <v>0</v>
      </c>
      <c r="K65" s="142" t="s">
        <v>9</v>
      </c>
      <c r="L65" s="143">
        <f>SUM(L5:L64)</f>
        <v>0</v>
      </c>
      <c r="R65" s="126"/>
      <c r="S65" s="126"/>
      <c r="T65" s="126"/>
    </row>
    <row r="66" spans="1:20" ht="34.5" customHeight="1" thickBot="1">
      <c r="B66" s="153"/>
      <c r="C66" s="144"/>
      <c r="D66" s="144"/>
      <c r="E66" s="144"/>
      <c r="F66" s="144"/>
      <c r="G66" s="4"/>
      <c r="H66" s="46"/>
      <c r="I66" s="46"/>
      <c r="J66" s="46"/>
      <c r="K66" s="145" t="s">
        <v>8</v>
      </c>
      <c r="L66" s="146">
        <f>H65-L65</f>
        <v>389135</v>
      </c>
      <c r="R66" s="126"/>
      <c r="S66" s="126"/>
      <c r="T66" s="126"/>
    </row>
    <row r="67" spans="1:20" ht="31.5" customHeight="1">
      <c r="A67" s="144"/>
      <c r="B67" s="147"/>
      <c r="C67" s="39"/>
      <c r="D67" s="147"/>
      <c r="E67" s="147"/>
      <c r="F67" s="144"/>
      <c r="G67" s="148"/>
      <c r="H67" s="148"/>
      <c r="I67" s="149"/>
      <c r="J67" s="149"/>
      <c r="K67" s="39"/>
    </row>
    <row r="68" spans="1:20" ht="25.5" customHeight="1">
      <c r="A68" s="144"/>
      <c r="B68" s="147"/>
      <c r="C68" s="39"/>
      <c r="D68" s="147"/>
      <c r="E68" s="147"/>
      <c r="F68" s="144"/>
      <c r="G68" s="148"/>
      <c r="H68" s="148"/>
      <c r="I68" s="149"/>
      <c r="J68" s="149"/>
      <c r="K68" s="39"/>
    </row>
    <row r="69" spans="1:20">
      <c r="A69" s="144"/>
      <c r="B69" s="147"/>
      <c r="C69" s="39"/>
      <c r="D69" s="147"/>
      <c r="E69" s="147"/>
      <c r="F69" s="144"/>
      <c r="G69" s="148"/>
      <c r="H69" s="148"/>
      <c r="I69" s="149"/>
      <c r="J69" s="149"/>
      <c r="K69" s="39"/>
    </row>
    <row r="70" spans="1:20">
      <c r="A70" s="144"/>
      <c r="B70" s="147"/>
      <c r="C70" s="39"/>
      <c r="D70" s="147"/>
      <c r="E70" s="147"/>
      <c r="F70" s="144"/>
      <c r="G70" s="148"/>
      <c r="H70" s="148"/>
      <c r="I70" s="149"/>
      <c r="J70" s="149"/>
      <c r="K70" s="39"/>
    </row>
    <row r="71" spans="1:20">
      <c r="A71" s="144"/>
      <c r="B71" s="147"/>
      <c r="C71" s="39"/>
      <c r="D71" s="147"/>
      <c r="E71" s="147"/>
      <c r="F71" s="144"/>
      <c r="G71" s="148"/>
      <c r="H71" s="148"/>
      <c r="I71" s="149"/>
      <c r="J71" s="149"/>
      <c r="K71" s="39"/>
    </row>
    <row r="72" spans="1:20">
      <c r="A72" s="144"/>
      <c r="B72" s="147"/>
      <c r="C72" s="39"/>
      <c r="D72" s="147"/>
      <c r="E72" s="147"/>
      <c r="F72" s="144"/>
      <c r="G72" s="148"/>
      <c r="H72" s="148"/>
      <c r="I72" s="149"/>
      <c r="J72" s="149"/>
      <c r="K72" s="39"/>
    </row>
    <row r="73" spans="1:20">
      <c r="A73" s="144"/>
      <c r="B73" s="147"/>
      <c r="C73" s="39"/>
      <c r="D73" s="147"/>
      <c r="E73" s="147"/>
      <c r="F73" s="144"/>
      <c r="G73" s="148"/>
      <c r="H73" s="148"/>
      <c r="I73" s="149"/>
      <c r="J73" s="149"/>
      <c r="K73" s="39"/>
    </row>
    <row r="74" spans="1:20">
      <c r="A74" s="144"/>
      <c r="B74" s="147"/>
      <c r="C74" s="39"/>
      <c r="D74" s="147"/>
      <c r="E74" s="147"/>
      <c r="F74" s="144"/>
      <c r="G74" s="148"/>
      <c r="H74" s="148"/>
      <c r="I74" s="149"/>
      <c r="J74" s="149"/>
      <c r="K74" s="39"/>
    </row>
    <row r="75" spans="1:20">
      <c r="A75" s="144"/>
      <c r="B75" s="147"/>
      <c r="C75" s="39"/>
      <c r="D75" s="147"/>
      <c r="E75" s="147"/>
      <c r="F75" s="144"/>
      <c r="G75" s="148"/>
      <c r="H75" s="148"/>
      <c r="I75" s="149"/>
      <c r="J75" s="149"/>
      <c r="K75" s="39"/>
    </row>
    <row r="76" spans="1:20">
      <c r="A76" s="144"/>
      <c r="B76" s="147"/>
      <c r="C76" s="39"/>
      <c r="D76" s="147"/>
      <c r="E76" s="147"/>
      <c r="F76" s="144"/>
      <c r="G76" s="148"/>
      <c r="H76" s="148"/>
      <c r="I76" s="149"/>
      <c r="J76" s="149"/>
      <c r="K76" s="39"/>
    </row>
  </sheetData>
  <sheetProtection algorithmName="SHA-512" hashValue="4S68nx+BIo1fmkaysrGNqPTgDRcCrz6Vbe61zGrrx5f79VcNxyInfHXcGC04HZw1ibjJlk1N95B27ltD2rD/jg==" saltValue="xcFzCDtNYExsRVuO5y5rrA==" spinCount="100000" sheet="1" objects="1" scenarios="1" selectLockedCells="1" selectUnlockedCells="1"/>
  <customSheetViews>
    <customSheetView guid="{C3470CC4-D0F0-4B7F-8446-B235CFA777F2}" scale="70" showPageBreaks="1" fitToPage="1" printArea="1" hiddenColumns="1" view="pageBreakPreview">
      <selection activeCell="B3" sqref="B3"/>
      <pageMargins left="0.51181102362204722" right="0.19685039370078741" top="0.55118110236220474" bottom="0.35433070866141736" header="0" footer="0"/>
      <pageSetup paperSize="9" scale="61" orientation="portrait" r:id="rId1"/>
    </customSheetView>
  </customSheetViews>
  <mergeCells count="37">
    <mergeCell ref="K3:L3"/>
    <mergeCell ref="W5:W6"/>
    <mergeCell ref="W7:W8"/>
    <mergeCell ref="W9:W10"/>
    <mergeCell ref="R9:R10"/>
    <mergeCell ref="S9:S10"/>
    <mergeCell ref="T9:T10"/>
    <mergeCell ref="R7:R8"/>
    <mergeCell ref="S7:S8"/>
    <mergeCell ref="T7:T8"/>
    <mergeCell ref="R5:R6"/>
    <mergeCell ref="S5:S6"/>
    <mergeCell ref="T5:T6"/>
    <mergeCell ref="W11:W12"/>
    <mergeCell ref="W15:W16"/>
    <mergeCell ref="W18:W19"/>
    <mergeCell ref="W22:W23"/>
    <mergeCell ref="W24:W25"/>
    <mergeCell ref="W26:W27"/>
    <mergeCell ref="R18:R19"/>
    <mergeCell ref="S18:S19"/>
    <mergeCell ref="T18:T19"/>
    <mergeCell ref="R22:R23"/>
    <mergeCell ref="S22:S23"/>
    <mergeCell ref="T22:T23"/>
    <mergeCell ref="R24:R25"/>
    <mergeCell ref="S24:S25"/>
    <mergeCell ref="T24:T25"/>
    <mergeCell ref="R26:R27"/>
    <mergeCell ref="S26:S27"/>
    <mergeCell ref="T26:T27"/>
    <mergeCell ref="R15:R16"/>
    <mergeCell ref="S15:S16"/>
    <mergeCell ref="T15:T16"/>
    <mergeCell ref="R11:R12"/>
    <mergeCell ref="S11:S12"/>
    <mergeCell ref="T11:T12"/>
  </mergeCells>
  <phoneticPr fontId="2"/>
  <pageMargins left="0.51181102362204722" right="0.19685039370078741" top="0.55118110236220474" bottom="0.35433070866141736" header="0" footer="0"/>
  <pageSetup paperSize="9" scale="54" orientation="portrait" r:id="rId2"/>
  <drawing r:id="rId3"/>
  <legacyDrawing r:id="rId4"/>
  <extLst>
    <ext xmlns:x14="http://schemas.microsoft.com/office/spreadsheetml/2009/9/main" uri="{CCE6A557-97BC-4b89-ADB6-D9C93CAAB3DF}">
      <x14:dataValidations xmlns:xm="http://schemas.microsoft.com/office/excel/2006/main" count="1">
        <x14:dataValidation type="list" showInputMessage="1" showErrorMessage="1" xr:uid="{12FF3462-2511-4314-AEC4-CC1B2049093F}">
          <x14:formula1>
            <xm:f>支出明細集計_リスト!$G$4:$G$18</xm:f>
          </x14:formula1>
          <xm:sqref>B33:B64</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V139"/>
  <sheetViews>
    <sheetView zoomScale="80" zoomScaleNormal="80" workbookViewId="0">
      <selection activeCell="G61" sqref="G61:V75"/>
    </sheetView>
  </sheetViews>
  <sheetFormatPr defaultColWidth="9" defaultRowHeight="15"/>
  <cols>
    <col min="1" max="32" width="4.6640625" style="2" customWidth="1"/>
    <col min="33" max="16384" width="9" style="2"/>
  </cols>
  <sheetData>
    <row r="1" spans="1:22" ht="16.2">
      <c r="A1" s="499" t="s">
        <v>541</v>
      </c>
      <c r="B1" s="254"/>
    </row>
    <row r="2" spans="1:22" ht="10.199999999999999" customHeight="1">
      <c r="A2" s="1045" t="s">
        <v>30</v>
      </c>
      <c r="B2" s="1046"/>
      <c r="C2" s="1046"/>
      <c r="D2" s="1046"/>
      <c r="E2" s="1046"/>
      <c r="F2" s="1046"/>
      <c r="G2" s="1046"/>
      <c r="H2" s="1046"/>
      <c r="I2" s="1046"/>
      <c r="J2" s="1046"/>
      <c r="K2" s="1046"/>
      <c r="L2" s="1046"/>
      <c r="M2" s="1046"/>
      <c r="N2" s="1046"/>
      <c r="O2" s="1046"/>
      <c r="P2" s="1046"/>
      <c r="Q2" s="1046"/>
      <c r="R2" s="1046"/>
      <c r="S2" s="1046"/>
      <c r="T2" s="1046"/>
      <c r="U2" s="1046"/>
      <c r="V2" s="1046"/>
    </row>
    <row r="3" spans="1:22" ht="10.199999999999999" customHeight="1">
      <c r="A3" s="1046"/>
      <c r="B3" s="1046"/>
      <c r="C3" s="1046"/>
      <c r="D3" s="1046"/>
      <c r="E3" s="1046"/>
      <c r="F3" s="1046"/>
      <c r="G3" s="1046"/>
      <c r="H3" s="1046"/>
      <c r="I3" s="1046"/>
      <c r="J3" s="1046"/>
      <c r="K3" s="1046"/>
      <c r="L3" s="1046"/>
      <c r="M3" s="1046"/>
      <c r="N3" s="1046"/>
      <c r="O3" s="1046"/>
      <c r="P3" s="1046"/>
      <c r="Q3" s="1046"/>
      <c r="R3" s="1046"/>
      <c r="S3" s="1046"/>
      <c r="T3" s="1046"/>
      <c r="U3" s="1046"/>
      <c r="V3" s="1046"/>
    </row>
    <row r="4" spans="1:22" ht="10.199999999999999" customHeight="1">
      <c r="A4" s="1046"/>
      <c r="B4" s="1046"/>
      <c r="C4" s="1046"/>
      <c r="D4" s="1046"/>
      <c r="E4" s="1046"/>
      <c r="F4" s="1046"/>
      <c r="G4" s="1046"/>
      <c r="H4" s="1046"/>
      <c r="I4" s="1046"/>
      <c r="J4" s="1046"/>
      <c r="K4" s="1046"/>
      <c r="L4" s="1046"/>
      <c r="M4" s="1046"/>
      <c r="N4" s="1046"/>
      <c r="O4" s="1046"/>
      <c r="P4" s="1046"/>
      <c r="Q4" s="1046"/>
      <c r="R4" s="1046"/>
      <c r="S4" s="1046"/>
      <c r="T4" s="1046"/>
      <c r="U4" s="1046"/>
      <c r="V4" s="1046"/>
    </row>
    <row r="5" spans="1:22" ht="18" customHeight="1">
      <c r="B5" s="309"/>
      <c r="C5" s="309"/>
      <c r="D5" s="309"/>
      <c r="E5" s="309"/>
      <c r="F5" s="309"/>
      <c r="G5" s="309"/>
      <c r="H5" s="309"/>
      <c r="I5" s="309"/>
      <c r="J5" s="1048" t="str">
        <f>'例　①収支予算書　基盤強化推進費'!L3</f>
        <v>〔基盤強化推進費〕</v>
      </c>
      <c r="K5" s="1048"/>
      <c r="L5" s="1048"/>
      <c r="M5" s="1048"/>
      <c r="N5" s="309"/>
      <c r="O5" s="309"/>
      <c r="P5" s="309"/>
      <c r="Q5" s="309"/>
      <c r="R5" s="309"/>
      <c r="S5" s="309"/>
      <c r="T5" s="309"/>
      <c r="U5" s="309"/>
      <c r="V5" s="309"/>
    </row>
    <row r="6" spans="1:22" ht="10.199999999999999" customHeight="1">
      <c r="A6" s="41"/>
      <c r="B6" s="41"/>
      <c r="C6" s="41"/>
      <c r="D6" s="41"/>
      <c r="E6" s="41"/>
      <c r="F6" s="41"/>
      <c r="G6" s="41"/>
      <c r="H6" s="41"/>
      <c r="I6" s="41"/>
      <c r="J6" s="41"/>
      <c r="K6" s="41"/>
      <c r="L6" s="41"/>
      <c r="M6" s="41"/>
      <c r="N6" s="41"/>
      <c r="O6" s="41"/>
      <c r="P6" s="41"/>
      <c r="Q6" s="41"/>
      <c r="R6" s="41"/>
      <c r="S6" s="41"/>
      <c r="T6" s="41"/>
      <c r="U6" s="41"/>
      <c r="V6" s="41"/>
    </row>
    <row r="7" spans="1:22" ht="10.199999999999999" customHeight="1">
      <c r="A7" s="42"/>
      <c r="B7" s="42"/>
      <c r="C7" s="42"/>
      <c r="D7" s="42"/>
      <c r="E7" s="42"/>
      <c r="F7" s="42"/>
      <c r="G7" s="42"/>
      <c r="H7" s="42"/>
      <c r="I7" s="42"/>
      <c r="J7" s="42"/>
      <c r="K7" s="42"/>
      <c r="L7" s="42"/>
      <c r="M7" s="42"/>
      <c r="N7" s="42"/>
      <c r="O7" s="42"/>
      <c r="P7" s="42"/>
      <c r="Q7" s="42"/>
      <c r="R7" s="42"/>
      <c r="S7" s="42"/>
      <c r="T7" s="42"/>
      <c r="U7" s="42"/>
      <c r="V7" s="42"/>
    </row>
    <row r="8" spans="1:22" ht="18.600000000000001">
      <c r="A8" s="42"/>
      <c r="B8" s="42"/>
      <c r="C8" s="42"/>
      <c r="D8" s="42"/>
      <c r="E8" s="42"/>
      <c r="F8" s="42"/>
      <c r="G8" s="42"/>
      <c r="H8" s="42"/>
      <c r="I8" s="42"/>
      <c r="J8" s="42"/>
      <c r="K8" s="42"/>
      <c r="L8" s="42"/>
      <c r="M8" s="1042" t="s">
        <v>247</v>
      </c>
      <c r="N8" s="1043"/>
      <c r="O8" s="1044"/>
      <c r="P8" s="1047" t="str">
        <f>'例　①収支予算書　基盤強化推進費'!V5</f>
        <v>札幌地区バスケットボール協会</v>
      </c>
      <c r="Q8" s="1047"/>
      <c r="R8" s="1047"/>
      <c r="S8" s="1047"/>
      <c r="T8" s="1047"/>
      <c r="U8" s="1047"/>
      <c r="V8" s="1047"/>
    </row>
    <row r="9" spans="1:22" ht="18.600000000000001">
      <c r="A9" s="42"/>
      <c r="B9" s="42"/>
      <c r="C9" s="42"/>
      <c r="D9" s="42"/>
      <c r="E9" s="42"/>
      <c r="F9" s="42"/>
      <c r="G9" s="42"/>
      <c r="H9" s="42"/>
      <c r="I9" s="42"/>
      <c r="J9" s="42"/>
      <c r="K9" s="42"/>
      <c r="L9" s="42"/>
      <c r="M9" s="1042" t="s">
        <v>264</v>
      </c>
      <c r="N9" s="1043"/>
      <c r="O9" s="1044"/>
      <c r="P9" s="1047" t="str">
        <f>'例　①収支予算書　基盤強化推進費'!V6</f>
        <v>財務部</v>
      </c>
      <c r="Q9" s="1047"/>
      <c r="R9" s="1047"/>
      <c r="S9" s="1047"/>
      <c r="T9" s="1047"/>
      <c r="U9" s="1047"/>
      <c r="V9" s="1047"/>
    </row>
    <row r="10" spans="1:22" ht="18.600000000000001">
      <c r="A10" s="42"/>
      <c r="B10" s="42"/>
      <c r="C10" s="42"/>
      <c r="D10" s="42"/>
      <c r="E10" s="42"/>
      <c r="F10" s="42"/>
      <c r="G10" s="42"/>
      <c r="H10" s="42"/>
      <c r="I10" s="42"/>
      <c r="J10" s="42"/>
      <c r="K10" s="42"/>
      <c r="L10" s="42"/>
      <c r="M10" s="1042" t="s">
        <v>29</v>
      </c>
      <c r="N10" s="1043"/>
      <c r="O10" s="1044"/>
      <c r="P10" s="1047" t="str">
        <f>'例　①収支予算書　基盤強化推進費'!V7</f>
        <v>部長　　野村　慶一</v>
      </c>
      <c r="Q10" s="1047"/>
      <c r="R10" s="1047"/>
      <c r="S10" s="1047"/>
      <c r="T10" s="1047"/>
      <c r="U10" s="1047"/>
      <c r="V10" s="1047"/>
    </row>
    <row r="11" spans="1:22" ht="18.600000000000001">
      <c r="A11" s="42"/>
      <c r="B11" s="42"/>
      <c r="C11" s="42"/>
      <c r="D11" s="42"/>
      <c r="E11" s="42"/>
      <c r="F11" s="42"/>
      <c r="G11" s="42"/>
      <c r="H11" s="42"/>
      <c r="I11" s="42"/>
      <c r="J11" s="42"/>
      <c r="K11" s="42"/>
      <c r="L11" s="1040"/>
      <c r="M11" s="1049"/>
      <c r="N11" s="1049"/>
      <c r="O11" s="1049"/>
      <c r="P11" s="1050"/>
      <c r="Q11" s="1050"/>
      <c r="R11" s="1050"/>
      <c r="S11" s="1050"/>
      <c r="T11" s="1050"/>
      <c r="U11" s="1050"/>
      <c r="V11" s="1050"/>
    </row>
    <row r="12" spans="1:22" ht="18.600000000000001">
      <c r="A12" s="1039"/>
      <c r="B12" s="1039"/>
      <c r="C12" s="1039"/>
      <c r="D12" s="1039"/>
      <c r="E12" s="1039"/>
      <c r="F12" s="1039"/>
      <c r="G12" s="42"/>
      <c r="H12" s="42"/>
      <c r="I12" s="42"/>
      <c r="J12" s="42"/>
      <c r="K12" s="42"/>
      <c r="L12" s="1040"/>
      <c r="M12" s="1040"/>
      <c r="N12" s="1040"/>
      <c r="O12" s="1040"/>
      <c r="P12" s="1041"/>
      <c r="Q12" s="1040"/>
      <c r="R12" s="1040"/>
      <c r="S12" s="1040"/>
      <c r="T12" s="1040"/>
      <c r="U12" s="1040"/>
      <c r="V12" s="1040"/>
    </row>
    <row r="13" spans="1:22">
      <c r="A13" s="1015"/>
      <c r="B13" s="1015"/>
      <c r="C13" s="1015"/>
      <c r="D13" s="1015"/>
      <c r="E13" s="1015"/>
      <c r="F13" s="1015"/>
      <c r="G13" s="1015"/>
      <c r="H13" s="1015"/>
      <c r="I13" s="1015"/>
      <c r="J13" s="1015"/>
      <c r="K13" s="1015"/>
      <c r="L13" s="1015"/>
      <c r="M13" s="1015"/>
      <c r="N13" s="1015"/>
      <c r="O13" s="1015"/>
      <c r="P13" s="1015"/>
      <c r="Q13" s="1015"/>
      <c r="R13" s="1015"/>
      <c r="S13" s="1015"/>
      <c r="T13" s="1015"/>
      <c r="U13" s="1015"/>
      <c r="V13" s="1015"/>
    </row>
    <row r="14" spans="1:22" ht="10.199999999999999" customHeight="1" thickBot="1">
      <c r="A14" s="1015"/>
      <c r="B14" s="1015"/>
      <c r="C14" s="1015"/>
      <c r="D14" s="1015"/>
      <c r="E14" s="1015"/>
      <c r="F14" s="1015"/>
      <c r="G14" s="1015"/>
      <c r="H14" s="1015"/>
      <c r="I14" s="1015"/>
      <c r="J14" s="1015"/>
      <c r="K14" s="1015"/>
      <c r="L14" s="1015"/>
      <c r="M14" s="1015"/>
      <c r="N14" s="1015"/>
      <c r="O14" s="1015"/>
      <c r="P14" s="1015"/>
      <c r="Q14" s="1015"/>
      <c r="R14" s="1015"/>
      <c r="S14" s="1015"/>
      <c r="T14" s="1015"/>
      <c r="U14" s="1015"/>
      <c r="V14" s="1015"/>
    </row>
    <row r="15" spans="1:22" ht="10.199999999999999" customHeight="1" thickBot="1">
      <c r="A15" s="1016" t="s">
        <v>239</v>
      </c>
      <c r="B15" s="1017"/>
      <c r="C15" s="1017"/>
      <c r="D15" s="1017"/>
      <c r="E15" s="1017"/>
      <c r="F15" s="1018"/>
      <c r="G15" s="1024" t="str">
        <f>'例　①収支予算書　基盤強化推進費'!D10</f>
        <v>登録推進事業費　1.一般カテゴリー（Ⅱ種）登録推進事業　①市町村等地域単位の競技会の開催</v>
      </c>
      <c r="H15" s="1024"/>
      <c r="I15" s="1024"/>
      <c r="J15" s="1024"/>
      <c r="K15" s="1024"/>
      <c r="L15" s="1024"/>
      <c r="M15" s="1024"/>
      <c r="N15" s="1024"/>
      <c r="O15" s="1024"/>
      <c r="P15" s="1024"/>
      <c r="Q15" s="1024"/>
      <c r="R15" s="1024"/>
      <c r="S15" s="1024"/>
      <c r="T15" s="1024"/>
      <c r="U15" s="1024"/>
      <c r="V15" s="1024"/>
    </row>
    <row r="16" spans="1:22" ht="10.199999999999999" customHeight="1" thickBot="1">
      <c r="A16" s="1019"/>
      <c r="B16" s="1015"/>
      <c r="C16" s="1015"/>
      <c r="D16" s="1015"/>
      <c r="E16" s="1015"/>
      <c r="F16" s="1020"/>
      <c r="G16" s="1024"/>
      <c r="H16" s="1024"/>
      <c r="I16" s="1024"/>
      <c r="J16" s="1024"/>
      <c r="K16" s="1024"/>
      <c r="L16" s="1024"/>
      <c r="M16" s="1024"/>
      <c r="N16" s="1024"/>
      <c r="O16" s="1024"/>
      <c r="P16" s="1024"/>
      <c r="Q16" s="1024"/>
      <c r="R16" s="1024"/>
      <c r="S16" s="1024"/>
      <c r="T16" s="1024"/>
      <c r="U16" s="1024"/>
      <c r="V16" s="1024"/>
    </row>
    <row r="17" spans="1:22" ht="10.199999999999999" customHeight="1" thickBot="1">
      <c r="A17" s="1021"/>
      <c r="B17" s="1022"/>
      <c r="C17" s="1022"/>
      <c r="D17" s="1022"/>
      <c r="E17" s="1022"/>
      <c r="F17" s="1023"/>
      <c r="G17" s="1024"/>
      <c r="H17" s="1024"/>
      <c r="I17" s="1024"/>
      <c r="J17" s="1024"/>
      <c r="K17" s="1024"/>
      <c r="L17" s="1024"/>
      <c r="M17" s="1024"/>
      <c r="N17" s="1024"/>
      <c r="O17" s="1024"/>
      <c r="P17" s="1024"/>
      <c r="Q17" s="1024"/>
      <c r="R17" s="1024"/>
      <c r="S17" s="1024"/>
      <c r="T17" s="1024"/>
      <c r="U17" s="1024"/>
      <c r="V17" s="1024"/>
    </row>
    <row r="18" spans="1:22" ht="10.199999999999999" customHeight="1">
      <c r="A18" s="1025" t="s">
        <v>72</v>
      </c>
      <c r="B18" s="1026"/>
      <c r="C18" s="1026"/>
      <c r="D18" s="1026"/>
      <c r="E18" s="1026"/>
      <c r="F18" s="1027"/>
      <c r="G18" s="1031" t="str">
        <f>'例　①収支予算書　基盤強化推進費'!D11</f>
        <v>【社会人】</v>
      </c>
      <c r="H18" s="1032"/>
      <c r="I18" s="1032"/>
      <c r="J18" s="1035" t="str">
        <f>'例　①収支予算書　基盤強化推進費'!J11</f>
        <v>第1回　一般Ⅱ種登録交歓大会</v>
      </c>
      <c r="K18" s="1035"/>
      <c r="L18" s="1035"/>
      <c r="M18" s="1035"/>
      <c r="N18" s="1035"/>
      <c r="O18" s="1035"/>
      <c r="P18" s="1035"/>
      <c r="Q18" s="1035"/>
      <c r="R18" s="1035"/>
      <c r="S18" s="1035"/>
      <c r="T18" s="1035"/>
      <c r="U18" s="1035"/>
      <c r="V18" s="1036"/>
    </row>
    <row r="19" spans="1:22" ht="10.199999999999999" customHeight="1">
      <c r="A19" s="1025"/>
      <c r="B19" s="1026"/>
      <c r="C19" s="1026"/>
      <c r="D19" s="1026"/>
      <c r="E19" s="1026"/>
      <c r="F19" s="1027"/>
      <c r="G19" s="1033"/>
      <c r="H19" s="1034"/>
      <c r="I19" s="1034"/>
      <c r="J19" s="1037"/>
      <c r="K19" s="1037"/>
      <c r="L19" s="1037"/>
      <c r="M19" s="1037"/>
      <c r="N19" s="1037"/>
      <c r="O19" s="1037"/>
      <c r="P19" s="1037"/>
      <c r="Q19" s="1037"/>
      <c r="R19" s="1037"/>
      <c r="S19" s="1037"/>
      <c r="T19" s="1037"/>
      <c r="U19" s="1037"/>
      <c r="V19" s="1038"/>
    </row>
    <row r="20" spans="1:22" ht="10.199999999999999" customHeight="1" thickBot="1">
      <c r="A20" s="1028"/>
      <c r="B20" s="1029"/>
      <c r="C20" s="1029"/>
      <c r="D20" s="1029"/>
      <c r="E20" s="1029"/>
      <c r="F20" s="1030"/>
      <c r="G20" s="1033"/>
      <c r="H20" s="1034"/>
      <c r="I20" s="1034"/>
      <c r="J20" s="1037"/>
      <c r="K20" s="1037"/>
      <c r="L20" s="1037"/>
      <c r="M20" s="1037"/>
      <c r="N20" s="1037"/>
      <c r="O20" s="1037"/>
      <c r="P20" s="1037"/>
      <c r="Q20" s="1037"/>
      <c r="R20" s="1037"/>
      <c r="S20" s="1037"/>
      <c r="T20" s="1037"/>
      <c r="U20" s="1037"/>
      <c r="V20" s="1038"/>
    </row>
    <row r="21" spans="1:22" ht="10.199999999999999" customHeight="1">
      <c r="A21" s="1089" t="s">
        <v>73</v>
      </c>
      <c r="B21" s="1017" t="s">
        <v>28</v>
      </c>
      <c r="C21" s="1017"/>
      <c r="D21" s="1017"/>
      <c r="E21" s="1017"/>
      <c r="F21" s="1017"/>
      <c r="G21" s="1006">
        <v>20</v>
      </c>
      <c r="H21" s="1009">
        <f>'例　①収支予算書　基盤強化推進費'!D15</f>
        <v>26</v>
      </c>
      <c r="I21" s="1012" t="s">
        <v>399</v>
      </c>
      <c r="J21" s="1012">
        <f>'例　①収支予算書　基盤強化推進費'!F15</f>
        <v>10</v>
      </c>
      <c r="K21" s="1012" t="s">
        <v>400</v>
      </c>
      <c r="L21" s="1115">
        <f>'例　①収支予算書　基盤強化推進費'!H15</f>
        <v>5</v>
      </c>
      <c r="M21" s="1109" t="s">
        <v>401</v>
      </c>
      <c r="N21" s="1117" t="s">
        <v>402</v>
      </c>
      <c r="O21" s="1012">
        <v>20</v>
      </c>
      <c r="P21" s="1012">
        <f>'例　①収支予算書　基盤強化推進費'!L15</f>
        <v>26</v>
      </c>
      <c r="Q21" s="1012" t="s">
        <v>399</v>
      </c>
      <c r="R21" s="1012">
        <f>'例　①収支予算書　基盤強化推進費'!N15</f>
        <v>10</v>
      </c>
      <c r="S21" s="1115" t="s">
        <v>400</v>
      </c>
      <c r="T21" s="1109">
        <f>'例　①収支予算書　基盤強化推進費'!P15</f>
        <v>6</v>
      </c>
      <c r="U21" s="1109" t="s">
        <v>401</v>
      </c>
      <c r="V21" s="1112"/>
    </row>
    <row r="22" spans="1:22" ht="10.199999999999999" customHeight="1">
      <c r="A22" s="1090"/>
      <c r="B22" s="1015"/>
      <c r="C22" s="1015"/>
      <c r="D22" s="1015"/>
      <c r="E22" s="1015"/>
      <c r="F22" s="1015"/>
      <c r="G22" s="1007"/>
      <c r="H22" s="1010"/>
      <c r="I22" s="1013"/>
      <c r="J22" s="1013"/>
      <c r="K22" s="1013"/>
      <c r="L22" s="586"/>
      <c r="M22" s="1110"/>
      <c r="N22" s="1118"/>
      <c r="O22" s="1013"/>
      <c r="P22" s="1013"/>
      <c r="Q22" s="1013"/>
      <c r="R22" s="1013"/>
      <c r="S22" s="586"/>
      <c r="T22" s="1110"/>
      <c r="U22" s="1110"/>
      <c r="V22" s="1113"/>
    </row>
    <row r="23" spans="1:22" ht="10.199999999999999" customHeight="1">
      <c r="A23" s="1090"/>
      <c r="B23" s="1015"/>
      <c r="C23" s="1015"/>
      <c r="D23" s="1015"/>
      <c r="E23" s="1015"/>
      <c r="F23" s="1015"/>
      <c r="G23" s="1008"/>
      <c r="H23" s="1011"/>
      <c r="I23" s="1014"/>
      <c r="J23" s="1014"/>
      <c r="K23" s="1014"/>
      <c r="L23" s="1116"/>
      <c r="M23" s="1111"/>
      <c r="N23" s="1119"/>
      <c r="O23" s="1014"/>
      <c r="P23" s="1014"/>
      <c r="Q23" s="1014"/>
      <c r="R23" s="1014"/>
      <c r="S23" s="1116"/>
      <c r="T23" s="1111"/>
      <c r="U23" s="1111"/>
      <c r="V23" s="1114"/>
    </row>
    <row r="24" spans="1:22" ht="10.199999999999999" customHeight="1">
      <c r="A24" s="1090"/>
      <c r="B24" s="1015"/>
      <c r="C24" s="1015"/>
      <c r="D24" s="1015"/>
      <c r="E24" s="1015"/>
      <c r="F24" s="1020"/>
      <c r="G24" s="1064" t="s">
        <v>67</v>
      </c>
      <c r="H24" s="1065"/>
      <c r="I24" s="1068">
        <f>'例　①収支予算書　基盤強化推進費'!S15</f>
        <v>2</v>
      </c>
      <c r="J24" s="1068"/>
      <c r="K24" s="1070" t="s">
        <v>27</v>
      </c>
      <c r="L24" s="1071"/>
      <c r="M24" s="1074"/>
      <c r="N24" s="1075"/>
      <c r="O24" s="1075"/>
      <c r="P24" s="1075"/>
      <c r="Q24" s="1075"/>
      <c r="R24" s="1075"/>
      <c r="S24" s="1075"/>
      <c r="T24" s="1075"/>
      <c r="U24" s="1075"/>
      <c r="V24" s="1076"/>
    </row>
    <row r="25" spans="1:22" ht="10.199999999999999" customHeight="1">
      <c r="A25" s="1090"/>
      <c r="B25" s="1092"/>
      <c r="C25" s="1092"/>
      <c r="D25" s="1092"/>
      <c r="E25" s="1092"/>
      <c r="F25" s="1093"/>
      <c r="G25" s="1066"/>
      <c r="H25" s="1067"/>
      <c r="I25" s="1069"/>
      <c r="J25" s="1069"/>
      <c r="K25" s="1072"/>
      <c r="L25" s="1073"/>
      <c r="M25" s="1077"/>
      <c r="N25" s="1078"/>
      <c r="O25" s="1078"/>
      <c r="P25" s="1078"/>
      <c r="Q25" s="1078"/>
      <c r="R25" s="1078"/>
      <c r="S25" s="1078"/>
      <c r="T25" s="1078"/>
      <c r="U25" s="1078"/>
      <c r="V25" s="1079"/>
    </row>
    <row r="26" spans="1:22" ht="10.199999999999999" customHeight="1">
      <c r="A26" s="1090"/>
      <c r="B26" s="1094" t="s">
        <v>26</v>
      </c>
      <c r="C26" s="1094"/>
      <c r="D26" s="1094"/>
      <c r="E26" s="1094"/>
      <c r="F26" s="1095"/>
      <c r="G26" s="1096" t="str">
        <f>'例　①収支予算書　基盤強化推進費'!C16</f>
        <v>〇〇総合体育館</v>
      </c>
      <c r="H26" s="1097"/>
      <c r="I26" s="1097"/>
      <c r="J26" s="1097"/>
      <c r="K26" s="1097"/>
      <c r="L26" s="1097"/>
      <c r="M26" s="1097"/>
      <c r="N26" s="1097"/>
      <c r="O26" s="1097"/>
      <c r="P26" s="1097"/>
      <c r="Q26" s="1097"/>
      <c r="R26" s="1097"/>
      <c r="S26" s="1097"/>
      <c r="T26" s="1097"/>
      <c r="U26" s="1097"/>
      <c r="V26" s="1098"/>
    </row>
    <row r="27" spans="1:22" ht="10.199999999999999" customHeight="1">
      <c r="A27" s="1090"/>
      <c r="B27" s="1015"/>
      <c r="C27" s="1015"/>
      <c r="D27" s="1015"/>
      <c r="E27" s="1015"/>
      <c r="F27" s="1020"/>
      <c r="G27" s="1099"/>
      <c r="H27" s="1100"/>
      <c r="I27" s="1100"/>
      <c r="J27" s="1100"/>
      <c r="K27" s="1100"/>
      <c r="L27" s="1100"/>
      <c r="M27" s="1100"/>
      <c r="N27" s="1100"/>
      <c r="O27" s="1100"/>
      <c r="P27" s="1100"/>
      <c r="Q27" s="1100"/>
      <c r="R27" s="1100"/>
      <c r="S27" s="1100"/>
      <c r="T27" s="1100"/>
      <c r="U27" s="1100"/>
      <c r="V27" s="1101"/>
    </row>
    <row r="28" spans="1:22" ht="10.199999999999999" customHeight="1">
      <c r="A28" s="1090"/>
      <c r="B28" s="1092"/>
      <c r="C28" s="1092"/>
      <c r="D28" s="1092"/>
      <c r="E28" s="1092"/>
      <c r="F28" s="1093"/>
      <c r="G28" s="1102"/>
      <c r="H28" s="1103"/>
      <c r="I28" s="1103"/>
      <c r="J28" s="1103"/>
      <c r="K28" s="1103"/>
      <c r="L28" s="1103"/>
      <c r="M28" s="1103"/>
      <c r="N28" s="1103"/>
      <c r="O28" s="1103"/>
      <c r="P28" s="1103"/>
      <c r="Q28" s="1103"/>
      <c r="R28" s="1103"/>
      <c r="S28" s="1103"/>
      <c r="T28" s="1103"/>
      <c r="U28" s="1103"/>
      <c r="V28" s="1104"/>
    </row>
    <row r="29" spans="1:22" ht="10.199999999999999" customHeight="1">
      <c r="A29" s="1090"/>
      <c r="B29" s="1004" t="s">
        <v>69</v>
      </c>
      <c r="C29" s="1004"/>
      <c r="D29" s="1004"/>
      <c r="E29" s="1004"/>
      <c r="F29" s="1005"/>
      <c r="G29" s="1080" t="s">
        <v>488</v>
      </c>
      <c r="H29" s="1081"/>
      <c r="I29" s="1081"/>
      <c r="J29" s="1081"/>
      <c r="K29" s="1081"/>
      <c r="L29" s="1081"/>
      <c r="M29" s="1081"/>
      <c r="N29" s="1081"/>
      <c r="O29" s="1081"/>
      <c r="P29" s="1081"/>
      <c r="Q29" s="1081"/>
      <c r="R29" s="1081"/>
      <c r="S29" s="1081"/>
      <c r="T29" s="1081"/>
      <c r="U29" s="1081"/>
      <c r="V29" s="1082"/>
    </row>
    <row r="30" spans="1:22" ht="10.199999999999999" customHeight="1">
      <c r="A30" s="1090"/>
      <c r="B30" s="1004"/>
      <c r="C30" s="1004"/>
      <c r="D30" s="1004"/>
      <c r="E30" s="1004"/>
      <c r="F30" s="1005"/>
      <c r="G30" s="1083"/>
      <c r="H30" s="1084"/>
      <c r="I30" s="1084"/>
      <c r="J30" s="1084"/>
      <c r="K30" s="1084"/>
      <c r="L30" s="1084"/>
      <c r="M30" s="1084"/>
      <c r="N30" s="1084"/>
      <c r="O30" s="1084"/>
      <c r="P30" s="1084"/>
      <c r="Q30" s="1084"/>
      <c r="R30" s="1084"/>
      <c r="S30" s="1084"/>
      <c r="T30" s="1084"/>
      <c r="U30" s="1084"/>
      <c r="V30" s="1085"/>
    </row>
    <row r="31" spans="1:22" ht="10.199999999999999" customHeight="1">
      <c r="A31" s="1090"/>
      <c r="B31" s="1004"/>
      <c r="C31" s="1004"/>
      <c r="D31" s="1004"/>
      <c r="E31" s="1004"/>
      <c r="F31" s="1005"/>
      <c r="G31" s="1083"/>
      <c r="H31" s="1084"/>
      <c r="I31" s="1084"/>
      <c r="J31" s="1084"/>
      <c r="K31" s="1084"/>
      <c r="L31" s="1084"/>
      <c r="M31" s="1084"/>
      <c r="N31" s="1084"/>
      <c r="O31" s="1084"/>
      <c r="P31" s="1084"/>
      <c r="Q31" s="1084"/>
      <c r="R31" s="1084"/>
      <c r="S31" s="1084"/>
      <c r="T31" s="1084"/>
      <c r="U31" s="1084"/>
      <c r="V31" s="1085"/>
    </row>
    <row r="32" spans="1:22" ht="10.199999999999999" customHeight="1">
      <c r="A32" s="1090"/>
      <c r="B32" s="1004"/>
      <c r="C32" s="1004"/>
      <c r="D32" s="1004"/>
      <c r="E32" s="1004"/>
      <c r="F32" s="1005"/>
      <c r="G32" s="1083"/>
      <c r="H32" s="1084"/>
      <c r="I32" s="1084"/>
      <c r="J32" s="1084"/>
      <c r="K32" s="1084"/>
      <c r="L32" s="1084"/>
      <c r="M32" s="1084"/>
      <c r="N32" s="1084"/>
      <c r="O32" s="1084"/>
      <c r="P32" s="1084"/>
      <c r="Q32" s="1084"/>
      <c r="R32" s="1084"/>
      <c r="S32" s="1084"/>
      <c r="T32" s="1084"/>
      <c r="U32" s="1084"/>
      <c r="V32" s="1085"/>
    </row>
    <row r="33" spans="1:22" ht="10.199999999999999" customHeight="1">
      <c r="A33" s="1090"/>
      <c r="B33" s="1004"/>
      <c r="C33" s="1004"/>
      <c r="D33" s="1004"/>
      <c r="E33" s="1004"/>
      <c r="F33" s="1005"/>
      <c r="G33" s="1083"/>
      <c r="H33" s="1084"/>
      <c r="I33" s="1084"/>
      <c r="J33" s="1084"/>
      <c r="K33" s="1084"/>
      <c r="L33" s="1084"/>
      <c r="M33" s="1084"/>
      <c r="N33" s="1084"/>
      <c r="O33" s="1084"/>
      <c r="P33" s="1084"/>
      <c r="Q33" s="1084"/>
      <c r="R33" s="1084"/>
      <c r="S33" s="1084"/>
      <c r="T33" s="1084"/>
      <c r="U33" s="1084"/>
      <c r="V33" s="1085"/>
    </row>
    <row r="34" spans="1:22" ht="10.199999999999999" customHeight="1">
      <c r="A34" s="1090"/>
      <c r="B34" s="1004"/>
      <c r="C34" s="1004"/>
      <c r="D34" s="1004"/>
      <c r="E34" s="1004"/>
      <c r="F34" s="1005"/>
      <c r="G34" s="1083"/>
      <c r="H34" s="1084"/>
      <c r="I34" s="1084"/>
      <c r="J34" s="1084"/>
      <c r="K34" s="1084"/>
      <c r="L34" s="1084"/>
      <c r="M34" s="1084"/>
      <c r="N34" s="1084"/>
      <c r="O34" s="1084"/>
      <c r="P34" s="1084"/>
      <c r="Q34" s="1084"/>
      <c r="R34" s="1084"/>
      <c r="S34" s="1084"/>
      <c r="T34" s="1084"/>
      <c r="U34" s="1084"/>
      <c r="V34" s="1085"/>
    </row>
    <row r="35" spans="1:22" ht="10.199999999999999" customHeight="1">
      <c r="A35" s="1090"/>
      <c r="B35" s="1004"/>
      <c r="C35" s="1004"/>
      <c r="D35" s="1004"/>
      <c r="E35" s="1004"/>
      <c r="F35" s="1005"/>
      <c r="G35" s="1083"/>
      <c r="H35" s="1084"/>
      <c r="I35" s="1084"/>
      <c r="J35" s="1084"/>
      <c r="K35" s="1084"/>
      <c r="L35" s="1084"/>
      <c r="M35" s="1084"/>
      <c r="N35" s="1084"/>
      <c r="O35" s="1084"/>
      <c r="P35" s="1084"/>
      <c r="Q35" s="1084"/>
      <c r="R35" s="1084"/>
      <c r="S35" s="1084"/>
      <c r="T35" s="1084"/>
      <c r="U35" s="1084"/>
      <c r="V35" s="1085"/>
    </row>
    <row r="36" spans="1:22" ht="10.199999999999999" customHeight="1">
      <c r="A36" s="1090"/>
      <c r="B36" s="1004"/>
      <c r="C36" s="1004"/>
      <c r="D36" s="1004"/>
      <c r="E36" s="1004"/>
      <c r="F36" s="1005"/>
      <c r="G36" s="1083"/>
      <c r="H36" s="1084"/>
      <c r="I36" s="1084"/>
      <c r="J36" s="1084"/>
      <c r="K36" s="1084"/>
      <c r="L36" s="1084"/>
      <c r="M36" s="1084"/>
      <c r="N36" s="1084"/>
      <c r="O36" s="1084"/>
      <c r="P36" s="1084"/>
      <c r="Q36" s="1084"/>
      <c r="R36" s="1084"/>
      <c r="S36" s="1084"/>
      <c r="T36" s="1084"/>
      <c r="U36" s="1084"/>
      <c r="V36" s="1085"/>
    </row>
    <row r="37" spans="1:22" ht="10.199999999999999" customHeight="1">
      <c r="A37" s="1090"/>
      <c r="B37" s="1004"/>
      <c r="C37" s="1004"/>
      <c r="D37" s="1004"/>
      <c r="E37" s="1004"/>
      <c r="F37" s="1005"/>
      <c r="G37" s="1083"/>
      <c r="H37" s="1084"/>
      <c r="I37" s="1084"/>
      <c r="J37" s="1084"/>
      <c r="K37" s="1084"/>
      <c r="L37" s="1084"/>
      <c r="M37" s="1084"/>
      <c r="N37" s="1084"/>
      <c r="O37" s="1084"/>
      <c r="P37" s="1084"/>
      <c r="Q37" s="1084"/>
      <c r="R37" s="1084"/>
      <c r="S37" s="1084"/>
      <c r="T37" s="1084"/>
      <c r="U37" s="1084"/>
      <c r="V37" s="1085"/>
    </row>
    <row r="38" spans="1:22" ht="10.199999999999999" customHeight="1">
      <c r="A38" s="1090"/>
      <c r="B38" s="1004"/>
      <c r="C38" s="1004"/>
      <c r="D38" s="1004"/>
      <c r="E38" s="1004"/>
      <c r="F38" s="1005"/>
      <c r="G38" s="1083"/>
      <c r="H38" s="1084"/>
      <c r="I38" s="1084"/>
      <c r="J38" s="1084"/>
      <c r="K38" s="1084"/>
      <c r="L38" s="1084"/>
      <c r="M38" s="1084"/>
      <c r="N38" s="1084"/>
      <c r="O38" s="1084"/>
      <c r="P38" s="1084"/>
      <c r="Q38" s="1084"/>
      <c r="R38" s="1084"/>
      <c r="S38" s="1084"/>
      <c r="T38" s="1084"/>
      <c r="U38" s="1084"/>
      <c r="V38" s="1085"/>
    </row>
    <row r="39" spans="1:22" ht="10.199999999999999" customHeight="1">
      <c r="A39" s="1090"/>
      <c r="B39" s="1004"/>
      <c r="C39" s="1004"/>
      <c r="D39" s="1004"/>
      <c r="E39" s="1004"/>
      <c r="F39" s="1005"/>
      <c r="G39" s="1083"/>
      <c r="H39" s="1084"/>
      <c r="I39" s="1084"/>
      <c r="J39" s="1084"/>
      <c r="K39" s="1084"/>
      <c r="L39" s="1084"/>
      <c r="M39" s="1084"/>
      <c r="N39" s="1084"/>
      <c r="O39" s="1084"/>
      <c r="P39" s="1084"/>
      <c r="Q39" s="1084"/>
      <c r="R39" s="1084"/>
      <c r="S39" s="1084"/>
      <c r="T39" s="1084"/>
      <c r="U39" s="1084"/>
      <c r="V39" s="1085"/>
    </row>
    <row r="40" spans="1:22" ht="10.199999999999999" customHeight="1">
      <c r="A40" s="1090"/>
      <c r="B40" s="1004"/>
      <c r="C40" s="1004"/>
      <c r="D40" s="1004"/>
      <c r="E40" s="1004"/>
      <c r="F40" s="1005"/>
      <c r="G40" s="1083"/>
      <c r="H40" s="1084"/>
      <c r="I40" s="1084"/>
      <c r="J40" s="1084"/>
      <c r="K40" s="1084"/>
      <c r="L40" s="1084"/>
      <c r="M40" s="1084"/>
      <c r="N40" s="1084"/>
      <c r="O40" s="1084"/>
      <c r="P40" s="1084"/>
      <c r="Q40" s="1084"/>
      <c r="R40" s="1084"/>
      <c r="S40" s="1084"/>
      <c r="T40" s="1084"/>
      <c r="U40" s="1084"/>
      <c r="V40" s="1085"/>
    </row>
    <row r="41" spans="1:22" ht="9.75" customHeight="1">
      <c r="A41" s="1090"/>
      <c r="B41" s="1004"/>
      <c r="C41" s="1004"/>
      <c r="D41" s="1004"/>
      <c r="E41" s="1004"/>
      <c r="F41" s="1005"/>
      <c r="G41" s="1083"/>
      <c r="H41" s="1084"/>
      <c r="I41" s="1084"/>
      <c r="J41" s="1084"/>
      <c r="K41" s="1084"/>
      <c r="L41" s="1084"/>
      <c r="M41" s="1084"/>
      <c r="N41" s="1084"/>
      <c r="O41" s="1084"/>
      <c r="P41" s="1084"/>
      <c r="Q41" s="1084"/>
      <c r="R41" s="1084"/>
      <c r="S41" s="1084"/>
      <c r="T41" s="1084"/>
      <c r="U41" s="1084"/>
      <c r="V41" s="1085"/>
    </row>
    <row r="42" spans="1:22" ht="10.199999999999999" customHeight="1">
      <c r="A42" s="1090"/>
      <c r="B42" s="1004"/>
      <c r="C42" s="1004"/>
      <c r="D42" s="1004"/>
      <c r="E42" s="1004"/>
      <c r="F42" s="1005"/>
      <c r="G42" s="1083"/>
      <c r="H42" s="1084"/>
      <c r="I42" s="1084"/>
      <c r="J42" s="1084"/>
      <c r="K42" s="1084"/>
      <c r="L42" s="1084"/>
      <c r="M42" s="1084"/>
      <c r="N42" s="1084"/>
      <c r="O42" s="1084"/>
      <c r="P42" s="1084"/>
      <c r="Q42" s="1084"/>
      <c r="R42" s="1084"/>
      <c r="S42" s="1084"/>
      <c r="T42" s="1084"/>
      <c r="U42" s="1084"/>
      <c r="V42" s="1085"/>
    </row>
    <row r="43" spans="1:22" ht="10.199999999999999" customHeight="1">
      <c r="A43" s="1090"/>
      <c r="B43" s="1004"/>
      <c r="C43" s="1004"/>
      <c r="D43" s="1004"/>
      <c r="E43" s="1004"/>
      <c r="F43" s="1005"/>
      <c r="G43" s="1083"/>
      <c r="H43" s="1084"/>
      <c r="I43" s="1084"/>
      <c r="J43" s="1084"/>
      <c r="K43" s="1084"/>
      <c r="L43" s="1084"/>
      <c r="M43" s="1084"/>
      <c r="N43" s="1084"/>
      <c r="O43" s="1084"/>
      <c r="P43" s="1084"/>
      <c r="Q43" s="1084"/>
      <c r="R43" s="1084"/>
      <c r="S43" s="1084"/>
      <c r="T43" s="1084"/>
      <c r="U43" s="1084"/>
      <c r="V43" s="1085"/>
    </row>
    <row r="44" spans="1:22" ht="10.199999999999999" customHeight="1">
      <c r="A44" s="1090"/>
      <c r="B44" s="1004"/>
      <c r="C44" s="1004"/>
      <c r="D44" s="1004"/>
      <c r="E44" s="1004"/>
      <c r="F44" s="1005"/>
      <c r="G44" s="1083"/>
      <c r="H44" s="1084"/>
      <c r="I44" s="1084"/>
      <c r="J44" s="1084"/>
      <c r="K44" s="1084"/>
      <c r="L44" s="1084"/>
      <c r="M44" s="1084"/>
      <c r="N44" s="1084"/>
      <c r="O44" s="1084"/>
      <c r="P44" s="1084"/>
      <c r="Q44" s="1084"/>
      <c r="R44" s="1084"/>
      <c r="S44" s="1084"/>
      <c r="T44" s="1084"/>
      <c r="U44" s="1084"/>
      <c r="V44" s="1085"/>
    </row>
    <row r="45" spans="1:22" ht="10.199999999999999" customHeight="1">
      <c r="A45" s="1090"/>
      <c r="B45" s="1003" t="s">
        <v>70</v>
      </c>
      <c r="C45" s="1004"/>
      <c r="D45" s="1004"/>
      <c r="E45" s="1004"/>
      <c r="F45" s="1005"/>
      <c r="G45" s="1080" t="s">
        <v>544</v>
      </c>
      <c r="H45" s="1081"/>
      <c r="I45" s="1081"/>
      <c r="J45" s="1081"/>
      <c r="K45" s="1081"/>
      <c r="L45" s="1081"/>
      <c r="M45" s="1081"/>
      <c r="N45" s="1081"/>
      <c r="O45" s="1081"/>
      <c r="P45" s="1081"/>
      <c r="Q45" s="1081"/>
      <c r="R45" s="1081"/>
      <c r="S45" s="1081"/>
      <c r="T45" s="1081"/>
      <c r="U45" s="1081"/>
      <c r="V45" s="1082"/>
    </row>
    <row r="46" spans="1:22" ht="10.199999999999999" customHeight="1">
      <c r="A46" s="1090"/>
      <c r="B46" s="1003"/>
      <c r="C46" s="1004"/>
      <c r="D46" s="1004"/>
      <c r="E46" s="1004"/>
      <c r="F46" s="1005"/>
      <c r="G46" s="1083"/>
      <c r="H46" s="1084"/>
      <c r="I46" s="1084"/>
      <c r="J46" s="1084"/>
      <c r="K46" s="1084"/>
      <c r="L46" s="1084"/>
      <c r="M46" s="1084"/>
      <c r="N46" s="1084"/>
      <c r="O46" s="1084"/>
      <c r="P46" s="1084"/>
      <c r="Q46" s="1084"/>
      <c r="R46" s="1084"/>
      <c r="S46" s="1084"/>
      <c r="T46" s="1084"/>
      <c r="U46" s="1084"/>
      <c r="V46" s="1085"/>
    </row>
    <row r="47" spans="1:22" ht="10.199999999999999" customHeight="1">
      <c r="A47" s="1090"/>
      <c r="B47" s="1003"/>
      <c r="C47" s="1004"/>
      <c r="D47" s="1004"/>
      <c r="E47" s="1004"/>
      <c r="F47" s="1005"/>
      <c r="G47" s="1083"/>
      <c r="H47" s="1084"/>
      <c r="I47" s="1084"/>
      <c r="J47" s="1084"/>
      <c r="K47" s="1084"/>
      <c r="L47" s="1084"/>
      <c r="M47" s="1084"/>
      <c r="N47" s="1084"/>
      <c r="O47" s="1084"/>
      <c r="P47" s="1084"/>
      <c r="Q47" s="1084"/>
      <c r="R47" s="1084"/>
      <c r="S47" s="1084"/>
      <c r="T47" s="1084"/>
      <c r="U47" s="1084"/>
      <c r="V47" s="1085"/>
    </row>
    <row r="48" spans="1:22" ht="10.199999999999999" customHeight="1">
      <c r="A48" s="1090"/>
      <c r="B48" s="1003"/>
      <c r="C48" s="1004"/>
      <c r="D48" s="1004"/>
      <c r="E48" s="1004"/>
      <c r="F48" s="1005"/>
      <c r="G48" s="1083"/>
      <c r="H48" s="1084"/>
      <c r="I48" s="1084"/>
      <c r="J48" s="1084"/>
      <c r="K48" s="1084"/>
      <c r="L48" s="1084"/>
      <c r="M48" s="1084"/>
      <c r="N48" s="1084"/>
      <c r="O48" s="1084"/>
      <c r="P48" s="1084"/>
      <c r="Q48" s="1084"/>
      <c r="R48" s="1084"/>
      <c r="S48" s="1084"/>
      <c r="T48" s="1084"/>
      <c r="U48" s="1084"/>
      <c r="V48" s="1085"/>
    </row>
    <row r="49" spans="1:22" ht="10.199999999999999" customHeight="1">
      <c r="A49" s="1090"/>
      <c r="B49" s="1003"/>
      <c r="C49" s="1004"/>
      <c r="D49" s="1004"/>
      <c r="E49" s="1004"/>
      <c r="F49" s="1005"/>
      <c r="G49" s="1083"/>
      <c r="H49" s="1084"/>
      <c r="I49" s="1084"/>
      <c r="J49" s="1084"/>
      <c r="K49" s="1084"/>
      <c r="L49" s="1084"/>
      <c r="M49" s="1084"/>
      <c r="N49" s="1084"/>
      <c r="O49" s="1084"/>
      <c r="P49" s="1084"/>
      <c r="Q49" s="1084"/>
      <c r="R49" s="1084"/>
      <c r="S49" s="1084"/>
      <c r="T49" s="1084"/>
      <c r="U49" s="1084"/>
      <c r="V49" s="1085"/>
    </row>
    <row r="50" spans="1:22" ht="10.199999999999999" customHeight="1">
      <c r="A50" s="1090"/>
      <c r="B50" s="1003"/>
      <c r="C50" s="1004"/>
      <c r="D50" s="1004"/>
      <c r="E50" s="1004"/>
      <c r="F50" s="1005"/>
      <c r="G50" s="1083"/>
      <c r="H50" s="1084"/>
      <c r="I50" s="1084"/>
      <c r="J50" s="1084"/>
      <c r="K50" s="1084"/>
      <c r="L50" s="1084"/>
      <c r="M50" s="1084"/>
      <c r="N50" s="1084"/>
      <c r="O50" s="1084"/>
      <c r="P50" s="1084"/>
      <c r="Q50" s="1084"/>
      <c r="R50" s="1084"/>
      <c r="S50" s="1084"/>
      <c r="T50" s="1084"/>
      <c r="U50" s="1084"/>
      <c r="V50" s="1085"/>
    </row>
    <row r="51" spans="1:22" ht="10.199999999999999" customHeight="1">
      <c r="A51" s="1090"/>
      <c r="B51" s="1003"/>
      <c r="C51" s="1004"/>
      <c r="D51" s="1004"/>
      <c r="E51" s="1004"/>
      <c r="F51" s="1005"/>
      <c r="G51" s="1083"/>
      <c r="H51" s="1084"/>
      <c r="I51" s="1084"/>
      <c r="J51" s="1084"/>
      <c r="K51" s="1084"/>
      <c r="L51" s="1084"/>
      <c r="M51" s="1084"/>
      <c r="N51" s="1084"/>
      <c r="O51" s="1084"/>
      <c r="P51" s="1084"/>
      <c r="Q51" s="1084"/>
      <c r="R51" s="1084"/>
      <c r="S51" s="1084"/>
      <c r="T51" s="1084"/>
      <c r="U51" s="1084"/>
      <c r="V51" s="1085"/>
    </row>
    <row r="52" spans="1:22" ht="10.199999999999999" customHeight="1">
      <c r="A52" s="1090"/>
      <c r="B52" s="1003"/>
      <c r="C52" s="1004"/>
      <c r="D52" s="1004"/>
      <c r="E52" s="1004"/>
      <c r="F52" s="1005"/>
      <c r="G52" s="1083"/>
      <c r="H52" s="1084"/>
      <c r="I52" s="1084"/>
      <c r="J52" s="1084"/>
      <c r="K52" s="1084"/>
      <c r="L52" s="1084"/>
      <c r="M52" s="1084"/>
      <c r="N52" s="1084"/>
      <c r="O52" s="1084"/>
      <c r="P52" s="1084"/>
      <c r="Q52" s="1084"/>
      <c r="R52" s="1084"/>
      <c r="S52" s="1084"/>
      <c r="T52" s="1084"/>
      <c r="U52" s="1084"/>
      <c r="V52" s="1085"/>
    </row>
    <row r="53" spans="1:22" ht="10.199999999999999" customHeight="1">
      <c r="A53" s="1090"/>
      <c r="B53" s="1003"/>
      <c r="C53" s="1004"/>
      <c r="D53" s="1004"/>
      <c r="E53" s="1004"/>
      <c r="F53" s="1005"/>
      <c r="G53" s="1083"/>
      <c r="H53" s="1084"/>
      <c r="I53" s="1084"/>
      <c r="J53" s="1084"/>
      <c r="K53" s="1084"/>
      <c r="L53" s="1084"/>
      <c r="M53" s="1084"/>
      <c r="N53" s="1084"/>
      <c r="O53" s="1084"/>
      <c r="P53" s="1084"/>
      <c r="Q53" s="1084"/>
      <c r="R53" s="1084"/>
      <c r="S53" s="1084"/>
      <c r="T53" s="1084"/>
      <c r="U53" s="1084"/>
      <c r="V53" s="1085"/>
    </row>
    <row r="54" spans="1:22" ht="10.199999999999999" customHeight="1">
      <c r="A54" s="1090"/>
      <c r="B54" s="1003"/>
      <c r="C54" s="1004"/>
      <c r="D54" s="1004"/>
      <c r="E54" s="1004"/>
      <c r="F54" s="1005"/>
      <c r="G54" s="1083"/>
      <c r="H54" s="1084"/>
      <c r="I54" s="1084"/>
      <c r="J54" s="1084"/>
      <c r="K54" s="1084"/>
      <c r="L54" s="1084"/>
      <c r="M54" s="1084"/>
      <c r="N54" s="1084"/>
      <c r="O54" s="1084"/>
      <c r="P54" s="1084"/>
      <c r="Q54" s="1084"/>
      <c r="R54" s="1084"/>
      <c r="S54" s="1084"/>
      <c r="T54" s="1084"/>
      <c r="U54" s="1084"/>
      <c r="V54" s="1085"/>
    </row>
    <row r="55" spans="1:22" ht="10.199999999999999" customHeight="1">
      <c r="A55" s="1090"/>
      <c r="B55" s="1003"/>
      <c r="C55" s="1004"/>
      <c r="D55" s="1004"/>
      <c r="E55" s="1004"/>
      <c r="F55" s="1005"/>
      <c r="G55" s="1083"/>
      <c r="H55" s="1084"/>
      <c r="I55" s="1084"/>
      <c r="J55" s="1084"/>
      <c r="K55" s="1084"/>
      <c r="L55" s="1084"/>
      <c r="M55" s="1084"/>
      <c r="N55" s="1084"/>
      <c r="O55" s="1084"/>
      <c r="P55" s="1084"/>
      <c r="Q55" s="1084"/>
      <c r="R55" s="1084"/>
      <c r="S55" s="1084"/>
      <c r="T55" s="1084"/>
      <c r="U55" s="1084"/>
      <c r="V55" s="1085"/>
    </row>
    <row r="56" spans="1:22" ht="10.199999999999999" customHeight="1">
      <c r="A56" s="1090"/>
      <c r="B56" s="1003"/>
      <c r="C56" s="1004"/>
      <c r="D56" s="1004"/>
      <c r="E56" s="1004"/>
      <c r="F56" s="1005"/>
      <c r="G56" s="1083"/>
      <c r="H56" s="1084"/>
      <c r="I56" s="1084"/>
      <c r="J56" s="1084"/>
      <c r="K56" s="1084"/>
      <c r="L56" s="1084"/>
      <c r="M56" s="1084"/>
      <c r="N56" s="1084"/>
      <c r="O56" s="1084"/>
      <c r="P56" s="1084"/>
      <c r="Q56" s="1084"/>
      <c r="R56" s="1084"/>
      <c r="S56" s="1084"/>
      <c r="T56" s="1084"/>
      <c r="U56" s="1084"/>
      <c r="V56" s="1085"/>
    </row>
    <row r="57" spans="1:22" ht="10.199999999999999" customHeight="1">
      <c r="A57" s="1090"/>
      <c r="B57" s="1003"/>
      <c r="C57" s="1004"/>
      <c r="D57" s="1004"/>
      <c r="E57" s="1004"/>
      <c r="F57" s="1005"/>
      <c r="G57" s="1083"/>
      <c r="H57" s="1084"/>
      <c r="I57" s="1084"/>
      <c r="J57" s="1084"/>
      <c r="K57" s="1084"/>
      <c r="L57" s="1084"/>
      <c r="M57" s="1084"/>
      <c r="N57" s="1084"/>
      <c r="O57" s="1084"/>
      <c r="P57" s="1084"/>
      <c r="Q57" s="1084"/>
      <c r="R57" s="1084"/>
      <c r="S57" s="1084"/>
      <c r="T57" s="1084"/>
      <c r="U57" s="1084"/>
      <c r="V57" s="1085"/>
    </row>
    <row r="58" spans="1:22" ht="10.199999999999999" customHeight="1">
      <c r="A58" s="1090"/>
      <c r="B58" s="1003"/>
      <c r="C58" s="1004"/>
      <c r="D58" s="1004"/>
      <c r="E58" s="1004"/>
      <c r="F58" s="1005"/>
      <c r="G58" s="1083"/>
      <c r="H58" s="1084"/>
      <c r="I58" s="1084"/>
      <c r="J58" s="1084"/>
      <c r="K58" s="1084"/>
      <c r="L58" s="1084"/>
      <c r="M58" s="1084"/>
      <c r="N58" s="1084"/>
      <c r="O58" s="1084"/>
      <c r="P58" s="1084"/>
      <c r="Q58" s="1084"/>
      <c r="R58" s="1084"/>
      <c r="S58" s="1084"/>
      <c r="T58" s="1084"/>
      <c r="U58" s="1084"/>
      <c r="V58" s="1085"/>
    </row>
    <row r="59" spans="1:22" ht="10.199999999999999" customHeight="1">
      <c r="A59" s="1090"/>
      <c r="B59" s="1003"/>
      <c r="C59" s="1004"/>
      <c r="D59" s="1004"/>
      <c r="E59" s="1004"/>
      <c r="F59" s="1005"/>
      <c r="G59" s="1083"/>
      <c r="H59" s="1084"/>
      <c r="I59" s="1084"/>
      <c r="J59" s="1084"/>
      <c r="K59" s="1084"/>
      <c r="L59" s="1084"/>
      <c r="M59" s="1084"/>
      <c r="N59" s="1084"/>
      <c r="O59" s="1084"/>
      <c r="P59" s="1084"/>
      <c r="Q59" s="1084"/>
      <c r="R59" s="1084"/>
      <c r="S59" s="1084"/>
      <c r="T59" s="1084"/>
      <c r="U59" s="1084"/>
      <c r="V59" s="1085"/>
    </row>
    <row r="60" spans="1:22" ht="10.199999999999999" customHeight="1">
      <c r="A60" s="1090"/>
      <c r="B60" s="1003"/>
      <c r="C60" s="1004"/>
      <c r="D60" s="1004"/>
      <c r="E60" s="1004"/>
      <c r="F60" s="1005"/>
      <c r="G60" s="1086"/>
      <c r="H60" s="1087"/>
      <c r="I60" s="1087"/>
      <c r="J60" s="1087"/>
      <c r="K60" s="1087"/>
      <c r="L60" s="1087"/>
      <c r="M60" s="1087"/>
      <c r="N60" s="1087"/>
      <c r="O60" s="1087"/>
      <c r="P60" s="1087"/>
      <c r="Q60" s="1087"/>
      <c r="R60" s="1087"/>
      <c r="S60" s="1087"/>
      <c r="T60" s="1087"/>
      <c r="U60" s="1087"/>
      <c r="V60" s="1088"/>
    </row>
    <row r="61" spans="1:22" ht="16.2" customHeight="1">
      <c r="A61" s="1090"/>
      <c r="B61" s="1026" t="s">
        <v>71</v>
      </c>
      <c r="C61" s="1026"/>
      <c r="D61" s="1026"/>
      <c r="E61" s="1026"/>
      <c r="F61" s="1027"/>
      <c r="G61" s="1080" t="s">
        <v>489</v>
      </c>
      <c r="H61" s="1081"/>
      <c r="I61" s="1081"/>
      <c r="J61" s="1081"/>
      <c r="K61" s="1081"/>
      <c r="L61" s="1081"/>
      <c r="M61" s="1081"/>
      <c r="N61" s="1081"/>
      <c r="O61" s="1081"/>
      <c r="P61" s="1081"/>
      <c r="Q61" s="1081"/>
      <c r="R61" s="1081"/>
      <c r="S61" s="1081"/>
      <c r="T61" s="1081"/>
      <c r="U61" s="1081"/>
      <c r="V61" s="1082"/>
    </row>
    <row r="62" spans="1:22" ht="16.2" customHeight="1">
      <c r="A62" s="1090"/>
      <c r="B62" s="1026"/>
      <c r="C62" s="1026"/>
      <c r="D62" s="1026"/>
      <c r="E62" s="1026"/>
      <c r="F62" s="1027"/>
      <c r="G62" s="1105"/>
      <c r="H62" s="1084"/>
      <c r="I62" s="1084"/>
      <c r="J62" s="1084"/>
      <c r="K62" s="1084"/>
      <c r="L62" s="1084"/>
      <c r="M62" s="1084"/>
      <c r="N62" s="1084"/>
      <c r="O62" s="1084"/>
      <c r="P62" s="1084"/>
      <c r="Q62" s="1084"/>
      <c r="R62" s="1084"/>
      <c r="S62" s="1084"/>
      <c r="T62" s="1084"/>
      <c r="U62" s="1084"/>
      <c r="V62" s="1085"/>
    </row>
    <row r="63" spans="1:22" ht="16.2" customHeight="1">
      <c r="A63" s="1090"/>
      <c r="B63" s="1026"/>
      <c r="C63" s="1026"/>
      <c r="D63" s="1026"/>
      <c r="E63" s="1026"/>
      <c r="F63" s="1027"/>
      <c r="G63" s="1105"/>
      <c r="H63" s="1084"/>
      <c r="I63" s="1084"/>
      <c r="J63" s="1084"/>
      <c r="K63" s="1084"/>
      <c r="L63" s="1084"/>
      <c r="M63" s="1084"/>
      <c r="N63" s="1084"/>
      <c r="O63" s="1084"/>
      <c r="P63" s="1084"/>
      <c r="Q63" s="1084"/>
      <c r="R63" s="1084"/>
      <c r="S63" s="1084"/>
      <c r="T63" s="1084"/>
      <c r="U63" s="1084"/>
      <c r="V63" s="1085"/>
    </row>
    <row r="64" spans="1:22" ht="16.2" customHeight="1">
      <c r="A64" s="1090"/>
      <c r="B64" s="1026"/>
      <c r="C64" s="1026"/>
      <c r="D64" s="1026"/>
      <c r="E64" s="1026"/>
      <c r="F64" s="1027"/>
      <c r="G64" s="1105"/>
      <c r="H64" s="1084"/>
      <c r="I64" s="1084"/>
      <c r="J64" s="1084"/>
      <c r="K64" s="1084"/>
      <c r="L64" s="1084"/>
      <c r="M64" s="1084"/>
      <c r="N64" s="1084"/>
      <c r="O64" s="1084"/>
      <c r="P64" s="1084"/>
      <c r="Q64" s="1084"/>
      <c r="R64" s="1084"/>
      <c r="S64" s="1084"/>
      <c r="T64" s="1084"/>
      <c r="U64" s="1084"/>
      <c r="V64" s="1085"/>
    </row>
    <row r="65" spans="1:22" ht="16.2" customHeight="1">
      <c r="A65" s="1090"/>
      <c r="B65" s="1026"/>
      <c r="C65" s="1026"/>
      <c r="D65" s="1026"/>
      <c r="E65" s="1026"/>
      <c r="F65" s="1027"/>
      <c r="G65" s="1105"/>
      <c r="H65" s="1084"/>
      <c r="I65" s="1084"/>
      <c r="J65" s="1084"/>
      <c r="K65" s="1084"/>
      <c r="L65" s="1084"/>
      <c r="M65" s="1084"/>
      <c r="N65" s="1084"/>
      <c r="O65" s="1084"/>
      <c r="P65" s="1084"/>
      <c r="Q65" s="1084"/>
      <c r="R65" s="1084"/>
      <c r="S65" s="1084"/>
      <c r="T65" s="1084"/>
      <c r="U65" s="1084"/>
      <c r="V65" s="1085"/>
    </row>
    <row r="66" spans="1:22" ht="16.2" customHeight="1">
      <c r="A66" s="1090"/>
      <c r="B66" s="1026"/>
      <c r="C66" s="1026"/>
      <c r="D66" s="1026"/>
      <c r="E66" s="1026"/>
      <c r="F66" s="1027"/>
      <c r="G66" s="1105"/>
      <c r="H66" s="1084"/>
      <c r="I66" s="1084"/>
      <c r="J66" s="1084"/>
      <c r="K66" s="1084"/>
      <c r="L66" s="1084"/>
      <c r="M66" s="1084"/>
      <c r="N66" s="1084"/>
      <c r="O66" s="1084"/>
      <c r="P66" s="1084"/>
      <c r="Q66" s="1084"/>
      <c r="R66" s="1084"/>
      <c r="S66" s="1084"/>
      <c r="T66" s="1084"/>
      <c r="U66" s="1084"/>
      <c r="V66" s="1085"/>
    </row>
    <row r="67" spans="1:22" ht="16.2" customHeight="1">
      <c r="A67" s="1090"/>
      <c r="B67" s="1026"/>
      <c r="C67" s="1026"/>
      <c r="D67" s="1026"/>
      <c r="E67" s="1026"/>
      <c r="F67" s="1027"/>
      <c r="G67" s="1105"/>
      <c r="H67" s="1084"/>
      <c r="I67" s="1084"/>
      <c r="J67" s="1084"/>
      <c r="K67" s="1084"/>
      <c r="L67" s="1084"/>
      <c r="M67" s="1084"/>
      <c r="N67" s="1084"/>
      <c r="O67" s="1084"/>
      <c r="P67" s="1084"/>
      <c r="Q67" s="1084"/>
      <c r="R67" s="1084"/>
      <c r="S67" s="1084"/>
      <c r="T67" s="1084"/>
      <c r="U67" s="1084"/>
      <c r="V67" s="1085"/>
    </row>
    <row r="68" spans="1:22" ht="12" customHeight="1">
      <c r="A68" s="1090"/>
      <c r="B68" s="1026"/>
      <c r="C68" s="1026"/>
      <c r="D68" s="1026"/>
      <c r="E68" s="1026"/>
      <c r="F68" s="1027"/>
      <c r="G68" s="1105"/>
      <c r="H68" s="1084"/>
      <c r="I68" s="1084"/>
      <c r="J68" s="1084"/>
      <c r="K68" s="1084"/>
      <c r="L68" s="1084"/>
      <c r="M68" s="1084"/>
      <c r="N68" s="1084"/>
      <c r="O68" s="1084"/>
      <c r="P68" s="1084"/>
      <c r="Q68" s="1084"/>
      <c r="R68" s="1084"/>
      <c r="S68" s="1084"/>
      <c r="T68" s="1084"/>
      <c r="U68" s="1084"/>
      <c r="V68" s="1085"/>
    </row>
    <row r="69" spans="1:22" ht="16.2" customHeight="1">
      <c r="A69" s="1090"/>
      <c r="B69" s="1026"/>
      <c r="C69" s="1026"/>
      <c r="D69" s="1026"/>
      <c r="E69" s="1026"/>
      <c r="F69" s="1027"/>
      <c r="G69" s="1105"/>
      <c r="H69" s="1084"/>
      <c r="I69" s="1084"/>
      <c r="J69" s="1084"/>
      <c r="K69" s="1084"/>
      <c r="L69" s="1084"/>
      <c r="M69" s="1084"/>
      <c r="N69" s="1084"/>
      <c r="O69" s="1084"/>
      <c r="P69" s="1084"/>
      <c r="Q69" s="1084"/>
      <c r="R69" s="1084"/>
      <c r="S69" s="1084"/>
      <c r="T69" s="1084"/>
      <c r="U69" s="1084"/>
      <c r="V69" s="1085"/>
    </row>
    <row r="70" spans="1:22" ht="16.2" customHeight="1">
      <c r="A70" s="1090"/>
      <c r="B70" s="1026"/>
      <c r="C70" s="1026"/>
      <c r="D70" s="1026"/>
      <c r="E70" s="1026"/>
      <c r="F70" s="1027"/>
      <c r="G70" s="1105"/>
      <c r="H70" s="1084"/>
      <c r="I70" s="1084"/>
      <c r="J70" s="1084"/>
      <c r="K70" s="1084"/>
      <c r="L70" s="1084"/>
      <c r="M70" s="1084"/>
      <c r="N70" s="1084"/>
      <c r="O70" s="1084"/>
      <c r="P70" s="1084"/>
      <c r="Q70" s="1084"/>
      <c r="R70" s="1084"/>
      <c r="S70" s="1084"/>
      <c r="T70" s="1084"/>
      <c r="U70" s="1084"/>
      <c r="V70" s="1085"/>
    </row>
    <row r="71" spans="1:22" ht="13.95" customHeight="1">
      <c r="A71" s="1090"/>
      <c r="B71" s="1026"/>
      <c r="C71" s="1026"/>
      <c r="D71" s="1026"/>
      <c r="E71" s="1026"/>
      <c r="F71" s="1027"/>
      <c r="G71" s="1105"/>
      <c r="H71" s="1084"/>
      <c r="I71" s="1084"/>
      <c r="J71" s="1084"/>
      <c r="K71" s="1084"/>
      <c r="L71" s="1084"/>
      <c r="M71" s="1084"/>
      <c r="N71" s="1084"/>
      <c r="O71" s="1084"/>
      <c r="P71" s="1084"/>
      <c r="Q71" s="1084"/>
      <c r="R71" s="1084"/>
      <c r="S71" s="1084"/>
      <c r="T71" s="1084"/>
      <c r="U71" s="1084"/>
      <c r="V71" s="1085"/>
    </row>
    <row r="72" spans="1:22" ht="16.2" customHeight="1">
      <c r="A72" s="1090"/>
      <c r="B72" s="1026"/>
      <c r="C72" s="1026"/>
      <c r="D72" s="1026"/>
      <c r="E72" s="1026"/>
      <c r="F72" s="1027"/>
      <c r="G72" s="1105"/>
      <c r="H72" s="1084"/>
      <c r="I72" s="1084"/>
      <c r="J72" s="1084"/>
      <c r="K72" s="1084"/>
      <c r="L72" s="1084"/>
      <c r="M72" s="1084"/>
      <c r="N72" s="1084"/>
      <c r="O72" s="1084"/>
      <c r="P72" s="1084"/>
      <c r="Q72" s="1084"/>
      <c r="R72" s="1084"/>
      <c r="S72" s="1084"/>
      <c r="T72" s="1084"/>
      <c r="U72" s="1084"/>
      <c r="V72" s="1085"/>
    </row>
    <row r="73" spans="1:22" ht="16.2" customHeight="1">
      <c r="A73" s="1090"/>
      <c r="B73" s="1026"/>
      <c r="C73" s="1026"/>
      <c r="D73" s="1026"/>
      <c r="E73" s="1026"/>
      <c r="F73" s="1027"/>
      <c r="G73" s="1105"/>
      <c r="H73" s="1084"/>
      <c r="I73" s="1084"/>
      <c r="J73" s="1084"/>
      <c r="K73" s="1084"/>
      <c r="L73" s="1084"/>
      <c r="M73" s="1084"/>
      <c r="N73" s="1084"/>
      <c r="O73" s="1084"/>
      <c r="P73" s="1084"/>
      <c r="Q73" s="1084"/>
      <c r="R73" s="1084"/>
      <c r="S73" s="1084"/>
      <c r="T73" s="1084"/>
      <c r="U73" s="1084"/>
      <c r="V73" s="1085"/>
    </row>
    <row r="74" spans="1:22" ht="16.2" customHeight="1">
      <c r="A74" s="1090"/>
      <c r="B74" s="1026"/>
      <c r="C74" s="1026"/>
      <c r="D74" s="1026"/>
      <c r="E74" s="1026"/>
      <c r="F74" s="1027"/>
      <c r="G74" s="1105"/>
      <c r="H74" s="1084"/>
      <c r="I74" s="1084"/>
      <c r="J74" s="1084"/>
      <c r="K74" s="1084"/>
      <c r="L74" s="1084"/>
      <c r="M74" s="1084"/>
      <c r="N74" s="1084"/>
      <c r="O74" s="1084"/>
      <c r="P74" s="1084"/>
      <c r="Q74" s="1084"/>
      <c r="R74" s="1084"/>
      <c r="S74" s="1084"/>
      <c r="T74" s="1084"/>
      <c r="U74" s="1084"/>
      <c r="V74" s="1085"/>
    </row>
    <row r="75" spans="1:22" ht="16.2" customHeight="1" thickBot="1">
      <c r="A75" s="1091"/>
      <c r="B75" s="1029"/>
      <c r="C75" s="1029"/>
      <c r="D75" s="1029"/>
      <c r="E75" s="1029"/>
      <c r="F75" s="1030"/>
      <c r="G75" s="1106"/>
      <c r="H75" s="1107"/>
      <c r="I75" s="1107"/>
      <c r="J75" s="1107"/>
      <c r="K75" s="1107"/>
      <c r="L75" s="1107"/>
      <c r="M75" s="1107"/>
      <c r="N75" s="1107"/>
      <c r="O75" s="1107"/>
      <c r="P75" s="1107"/>
      <c r="Q75" s="1107"/>
      <c r="R75" s="1107"/>
      <c r="S75" s="1107"/>
      <c r="T75" s="1107"/>
      <c r="U75" s="1107"/>
      <c r="V75" s="1108"/>
    </row>
    <row r="76" spans="1:22" ht="10.199999999999999" customHeight="1">
      <c r="A76" s="1051" t="s">
        <v>25</v>
      </c>
      <c r="B76" s="1052"/>
      <c r="C76" s="1052"/>
      <c r="D76" s="1052"/>
      <c r="E76" s="1052"/>
      <c r="F76" s="1053"/>
      <c r="G76" s="1054"/>
      <c r="H76" s="1055"/>
      <c r="I76" s="1055"/>
      <c r="J76" s="1055"/>
      <c r="K76" s="1055"/>
      <c r="L76" s="1055"/>
      <c r="M76" s="1055"/>
      <c r="N76" s="1055"/>
      <c r="O76" s="1055"/>
      <c r="P76" s="1055"/>
      <c r="Q76" s="1055"/>
      <c r="R76" s="1055"/>
      <c r="S76" s="1055"/>
      <c r="T76" s="1055"/>
      <c r="U76" s="1055"/>
      <c r="V76" s="1056"/>
    </row>
    <row r="77" spans="1:22" ht="10.199999999999999" customHeight="1">
      <c r="A77" s="1025"/>
      <c r="B77" s="1026"/>
      <c r="C77" s="1026"/>
      <c r="D77" s="1026"/>
      <c r="E77" s="1026"/>
      <c r="F77" s="1027"/>
      <c r="G77" s="1057"/>
      <c r="H77" s="1058"/>
      <c r="I77" s="1058"/>
      <c r="J77" s="1058"/>
      <c r="K77" s="1058"/>
      <c r="L77" s="1058"/>
      <c r="M77" s="1058"/>
      <c r="N77" s="1058"/>
      <c r="O77" s="1058"/>
      <c r="P77" s="1058"/>
      <c r="Q77" s="1058"/>
      <c r="R77" s="1058"/>
      <c r="S77" s="1058"/>
      <c r="T77" s="1058"/>
      <c r="U77" s="1058"/>
      <c r="V77" s="1059"/>
    </row>
    <row r="78" spans="1:22" ht="10.199999999999999" customHeight="1" thickBot="1">
      <c r="A78" s="1028"/>
      <c r="B78" s="1029"/>
      <c r="C78" s="1029"/>
      <c r="D78" s="1029"/>
      <c r="E78" s="1029"/>
      <c r="F78" s="1030"/>
      <c r="G78" s="1060"/>
      <c r="H78" s="1061"/>
      <c r="I78" s="1061"/>
      <c r="J78" s="1061"/>
      <c r="K78" s="1061"/>
      <c r="L78" s="1061"/>
      <c r="M78" s="1061"/>
      <c r="N78" s="1061"/>
      <c r="O78" s="1061"/>
      <c r="P78" s="1061"/>
      <c r="Q78" s="1061"/>
      <c r="R78" s="1061"/>
      <c r="S78" s="1061"/>
      <c r="T78" s="1061"/>
      <c r="U78" s="1061"/>
      <c r="V78" s="1062"/>
    </row>
    <row r="79" spans="1:22" ht="10.199999999999999" customHeight="1">
      <c r="A79" s="1063"/>
      <c r="B79" s="1063"/>
      <c r="C79" s="1063"/>
      <c r="D79" s="1063"/>
      <c r="E79" s="1063"/>
      <c r="F79" s="1063"/>
      <c r="G79" s="1063"/>
      <c r="H79" s="1063"/>
      <c r="I79" s="1063"/>
      <c r="J79" s="1063"/>
      <c r="K79" s="1063"/>
      <c r="L79" s="1063"/>
      <c r="M79" s="1063"/>
      <c r="N79" s="1063"/>
      <c r="O79" s="1063"/>
      <c r="P79" s="1063"/>
      <c r="Q79" s="1063"/>
      <c r="R79" s="1063"/>
      <c r="S79" s="1063"/>
      <c r="T79" s="1063"/>
      <c r="U79" s="1063"/>
      <c r="V79" s="1063"/>
    </row>
    <row r="80" spans="1:22" ht="10.199999999999999" customHeight="1">
      <c r="A80" s="1063"/>
      <c r="B80" s="1063"/>
      <c r="C80" s="1063"/>
      <c r="D80" s="1063"/>
      <c r="E80" s="1063"/>
      <c r="F80" s="1063"/>
      <c r="G80" s="1063"/>
      <c r="H80" s="1063"/>
      <c r="I80" s="1063"/>
      <c r="J80" s="1063"/>
      <c r="K80" s="1063"/>
      <c r="L80" s="1063"/>
      <c r="M80" s="1063"/>
      <c r="N80" s="1063"/>
      <c r="O80" s="1063"/>
      <c r="P80" s="1063"/>
      <c r="Q80" s="1063"/>
      <c r="R80" s="1063"/>
      <c r="S80" s="1063"/>
      <c r="T80" s="1063"/>
      <c r="U80" s="1063"/>
      <c r="V80" s="1063"/>
    </row>
    <row r="81" ht="10.199999999999999" customHeight="1"/>
    <row r="82" ht="10.199999999999999" customHeight="1"/>
    <row r="83" ht="10.199999999999999" customHeight="1"/>
    <row r="84" ht="10.199999999999999" customHeight="1"/>
    <row r="85" ht="10.199999999999999" customHeight="1"/>
    <row r="86" ht="10.199999999999999" customHeight="1"/>
    <row r="87" ht="10.199999999999999" customHeight="1"/>
    <row r="88" ht="10.199999999999999" customHeight="1"/>
    <row r="89" ht="10.199999999999999" customHeight="1"/>
    <row r="90" ht="10.199999999999999" customHeight="1"/>
    <row r="91" ht="10.199999999999999" customHeight="1"/>
    <row r="92" ht="10.199999999999999" customHeight="1"/>
    <row r="93" ht="10.199999999999999" customHeight="1"/>
    <row r="94" ht="10.199999999999999" customHeight="1"/>
    <row r="95" ht="10.199999999999999" customHeight="1"/>
    <row r="96" ht="10.199999999999999" customHeight="1"/>
    <row r="97" spans="1:1" ht="10.199999999999999" customHeight="1"/>
    <row r="98" spans="1:1" ht="10.199999999999999" customHeight="1"/>
    <row r="99" spans="1:1" ht="10.199999999999999" customHeight="1"/>
    <row r="100" spans="1:1" ht="10.199999999999999" customHeight="1"/>
    <row r="101" spans="1:1" ht="10.199999999999999" customHeight="1"/>
    <row r="102" spans="1:1" ht="10.199999999999999" customHeight="1"/>
    <row r="103" spans="1:1" ht="10.199999999999999" customHeight="1"/>
    <row r="104" spans="1:1" ht="10.199999999999999" customHeight="1"/>
    <row r="105" spans="1:1" ht="10.199999999999999" customHeight="1"/>
    <row r="106" spans="1:1" ht="10.199999999999999" customHeight="1"/>
    <row r="107" spans="1:1" ht="10.199999999999999" customHeight="1"/>
    <row r="108" spans="1:1" ht="10.199999999999999" customHeight="1"/>
    <row r="109" spans="1:1" ht="10.199999999999999" customHeight="1"/>
    <row r="110" spans="1:1" ht="10.199999999999999" customHeight="1"/>
    <row r="111" spans="1:1" ht="10.199999999999999" customHeight="1"/>
    <row r="112" spans="1:1">
      <c r="A112" s="43"/>
    </row>
    <row r="113" spans="1:1">
      <c r="A113" s="43"/>
    </row>
    <row r="114" spans="1:1">
      <c r="A114" s="43"/>
    </row>
    <row r="115" spans="1:1">
      <c r="A115" s="43"/>
    </row>
    <row r="131" spans="1:1">
      <c r="A131" s="43"/>
    </row>
    <row r="132" spans="1:1">
      <c r="A132" s="43"/>
    </row>
    <row r="133" spans="1:1">
      <c r="A133" s="43"/>
    </row>
    <row r="134" spans="1:1">
      <c r="A134" s="43"/>
    </row>
    <row r="137" spans="1:1">
      <c r="A137" s="44"/>
    </row>
    <row r="138" spans="1:1">
      <c r="A138" s="43"/>
    </row>
    <row r="139" spans="1:1">
      <c r="A139" s="43"/>
    </row>
  </sheetData>
  <sheetProtection algorithmName="SHA-512" hashValue="nDicnFvTk1TG1jN4jk9D9Gwl2jOQpTiiegfa+aUJJVCf9q3VYJsowRDvXL6h5HFt9+MLiwcIMVuVbFNUOBeVfA==" saltValue="cHHGMZjsf+A2+GLU2+ZqEg==" spinCount="100000" sheet="1" objects="1" scenarios="1" selectLockedCells="1" selectUnlockedCells="1"/>
  <mergeCells count="52">
    <mergeCell ref="K21:K23"/>
    <mergeCell ref="L21:L23"/>
    <mergeCell ref="M21:M23"/>
    <mergeCell ref="N21:N23"/>
    <mergeCell ref="O21:O23"/>
    <mergeCell ref="U21:U23"/>
    <mergeCell ref="V21:V23"/>
    <mergeCell ref="P21:P23"/>
    <mergeCell ref="Q21:Q23"/>
    <mergeCell ref="R21:R23"/>
    <mergeCell ref="S21:S23"/>
    <mergeCell ref="T21:T23"/>
    <mergeCell ref="A76:F78"/>
    <mergeCell ref="G76:V78"/>
    <mergeCell ref="A79:V80"/>
    <mergeCell ref="G24:H25"/>
    <mergeCell ref="I24:J25"/>
    <mergeCell ref="K24:L25"/>
    <mergeCell ref="M24:V25"/>
    <mergeCell ref="G45:V60"/>
    <mergeCell ref="B61:F75"/>
    <mergeCell ref="A21:A75"/>
    <mergeCell ref="B21:F25"/>
    <mergeCell ref="B26:F28"/>
    <mergeCell ref="G26:V28"/>
    <mergeCell ref="B29:F44"/>
    <mergeCell ref="G29:V44"/>
    <mergeCell ref="G61:V75"/>
    <mergeCell ref="A12:F12"/>
    <mergeCell ref="L12:O12"/>
    <mergeCell ref="P12:V12"/>
    <mergeCell ref="M10:O10"/>
    <mergeCell ref="A2:V4"/>
    <mergeCell ref="P8:V8"/>
    <mergeCell ref="P9:V9"/>
    <mergeCell ref="M8:O8"/>
    <mergeCell ref="M9:O9"/>
    <mergeCell ref="J5:M5"/>
    <mergeCell ref="P10:V10"/>
    <mergeCell ref="L11:O11"/>
    <mergeCell ref="P11:V11"/>
    <mergeCell ref="A13:V14"/>
    <mergeCell ref="A15:F17"/>
    <mergeCell ref="G15:V17"/>
    <mergeCell ref="A18:F20"/>
    <mergeCell ref="G18:I20"/>
    <mergeCell ref="J18:V20"/>
    <mergeCell ref="B45:F60"/>
    <mergeCell ref="G21:G23"/>
    <mergeCell ref="H21:H23"/>
    <mergeCell ref="I21:I23"/>
    <mergeCell ref="J21:J23"/>
  </mergeCells>
  <phoneticPr fontId="2"/>
  <pageMargins left="0.70866141732283472" right="0.38" top="0.65" bottom="0.42" header="0.51181102362204722" footer="0.31496062992125984"/>
  <pageSetup paperSize="9" scale="85"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35A317-E6A3-4DB0-B819-B25693291D3C}">
  <sheetPr>
    <tabColor theme="5" tint="0.79998168889431442"/>
  </sheetPr>
  <dimension ref="A1:S66"/>
  <sheetViews>
    <sheetView workbookViewId="0">
      <selection activeCell="H18" sqref="H18"/>
    </sheetView>
  </sheetViews>
  <sheetFormatPr defaultColWidth="8.88671875" defaultRowHeight="15"/>
  <cols>
    <col min="1" max="1" width="12.21875" style="7" customWidth="1"/>
    <col min="2" max="2" width="18.33203125" style="7" customWidth="1"/>
    <col min="3" max="6" width="8.88671875" style="7"/>
    <col min="7" max="7" width="16.88671875" style="5" customWidth="1"/>
    <col min="8" max="8" width="16.6640625" style="5" customWidth="1"/>
    <col min="9" max="9" width="14.6640625" style="5" customWidth="1"/>
    <col min="10" max="10" width="8.88671875" style="7"/>
    <col min="11" max="12" width="8.77734375" style="7"/>
    <col min="13" max="13" width="42.77734375" style="7" bestFit="1" customWidth="1"/>
    <col min="14" max="15" width="8.77734375" style="7"/>
    <col min="16" max="16" width="3.33203125" style="7" customWidth="1"/>
    <col min="17" max="18" width="8.77734375" style="7"/>
    <col min="19" max="19" width="12.109375" style="7" bestFit="1" customWidth="1"/>
    <col min="20" max="16384" width="8.88671875" style="7"/>
  </cols>
  <sheetData>
    <row r="1" spans="1:19">
      <c r="K1" s="16" t="s">
        <v>80</v>
      </c>
      <c r="L1" s="1122" t="s">
        <v>81</v>
      </c>
      <c r="M1" s="1123"/>
      <c r="N1" s="16" t="s">
        <v>82</v>
      </c>
      <c r="O1" s="16" t="s">
        <v>83</v>
      </c>
      <c r="Q1" s="1124" t="s">
        <v>84</v>
      </c>
      <c r="R1" s="1124"/>
      <c r="S1" s="1124"/>
    </row>
    <row r="2" spans="1:19" ht="15.6" thickBot="1">
      <c r="K2" s="17" t="s">
        <v>85</v>
      </c>
      <c r="L2" s="17" t="s">
        <v>86</v>
      </c>
      <c r="M2" s="17" t="s">
        <v>87</v>
      </c>
      <c r="N2" s="17">
        <v>13</v>
      </c>
      <c r="O2" s="17" t="str">
        <f t="array" ref="O2">_xlfn.IFS(N2&gt;=16,"A",N2&gt;=12,"B",N2&gt;=10,"C",N2&gt;=6,"D",N2&lt;=5,"E")</f>
        <v>B</v>
      </c>
      <c r="Q2" s="17" t="s">
        <v>88</v>
      </c>
      <c r="R2" s="18">
        <v>1.4</v>
      </c>
      <c r="S2" s="19">
        <v>3600000</v>
      </c>
    </row>
    <row r="3" spans="1:19" ht="15.6" thickBot="1">
      <c r="A3" s="1120" t="s">
        <v>18</v>
      </c>
      <c r="B3" s="1121"/>
      <c r="C3" s="20" t="s">
        <v>45</v>
      </c>
      <c r="D3" s="21" t="s">
        <v>33</v>
      </c>
      <c r="E3" s="22" t="s">
        <v>48</v>
      </c>
      <c r="G3" s="6" t="s">
        <v>55</v>
      </c>
      <c r="H3" s="6" t="s">
        <v>56</v>
      </c>
      <c r="I3" s="6" t="s">
        <v>57</v>
      </c>
      <c r="K3" s="17" t="s">
        <v>89</v>
      </c>
      <c r="L3" s="17" t="s">
        <v>90</v>
      </c>
      <c r="M3" s="17" t="s">
        <v>91</v>
      </c>
      <c r="N3" s="17">
        <v>13</v>
      </c>
      <c r="O3" s="17" t="str">
        <f t="array" ref="O3">_xlfn.IFS(N3&gt;=16,"A",N3&gt;=12,"B",N3&gt;=10,"C",N3&gt;=6,"D",N3&lt;=5,"E")</f>
        <v>B</v>
      </c>
      <c r="Q3" s="17" t="s">
        <v>92</v>
      </c>
      <c r="R3" s="18">
        <v>1.2</v>
      </c>
      <c r="S3" s="19">
        <v>3100000</v>
      </c>
    </row>
    <row r="4" spans="1:19">
      <c r="A4" s="23">
        <v>1</v>
      </c>
      <c r="B4" s="24" t="s">
        <v>413</v>
      </c>
      <c r="C4" s="25">
        <f>IF(SUMIF('例　③支出明細書'!B:B,$B4,'例　③支出明細書'!H:H)=0,"",SUMIF('例　③支出明細書'!B:B,$B4,'例　③支出明細書'!H:H))</f>
        <v>23087</v>
      </c>
      <c r="D4" s="26">
        <f>IF(SUMIF('例　③支出明細書'!B:B,$B4,'例　③支出明細書'!I:I)=0,"",SUMIF('例　③支出明細書'!B:B,$B4,'例　③支出明細書'!I:I))</f>
        <v>23087</v>
      </c>
      <c r="E4" s="177" t="str">
        <f>IF(SUMIF('例　③支出明細書'!B:B,$B4,'例　③支出明細書'!J:J)=0,"",SUMIF('例　③支出明細書'!B:B,$B4,'例　③支出明細書'!J:J))</f>
        <v/>
      </c>
      <c r="G4" s="27" t="s">
        <v>413</v>
      </c>
      <c r="H4" s="27" t="s">
        <v>413</v>
      </c>
      <c r="I4" s="27" t="s">
        <v>49</v>
      </c>
      <c r="K4" s="17" t="s">
        <v>93</v>
      </c>
      <c r="L4" s="17" t="s">
        <v>94</v>
      </c>
      <c r="M4" s="17" t="s">
        <v>95</v>
      </c>
      <c r="N4" s="17">
        <v>11</v>
      </c>
      <c r="O4" s="17" t="str">
        <f t="array" ref="O4">_xlfn.IFS(N4&gt;=16,"A",N4&gt;=12,"B",N4&gt;=10,"C",N4&gt;=6,"D",N4&lt;=5,"E")</f>
        <v>C</v>
      </c>
      <c r="Q4" s="17" t="s">
        <v>96</v>
      </c>
      <c r="R4" s="18">
        <v>1</v>
      </c>
      <c r="S4" s="19">
        <v>2600000</v>
      </c>
    </row>
    <row r="5" spans="1:19">
      <c r="A5" s="23">
        <v>2</v>
      </c>
      <c r="B5" s="28" t="s">
        <v>49</v>
      </c>
      <c r="C5" s="29" t="str">
        <f>IF(SUMIF('例　③支出明細書'!B:B,$B5,'例　③支出明細書'!H:H)=0,"",SUMIF('例　③支出明細書'!B:B,$B5,'例　③支出明細書'!H:H))</f>
        <v/>
      </c>
      <c r="D5" s="30" t="str">
        <f>IF(SUMIF('例　③支出明細書'!B:B,$B5,'例　③支出明細書'!I:I)=0,"",SUMIF('例　③支出明細書'!B:B,$B5,'例　③支出明細書'!I:I))</f>
        <v/>
      </c>
      <c r="E5" s="178" t="str">
        <f>IF(SUMIF('例　③支出明細書'!B:B,$B5,'例　③支出明細書'!J:J)=0,"",SUMIF('例　③支出明細書'!B:B,$B5,'例　③支出明細書'!J:J))</f>
        <v/>
      </c>
      <c r="G5" s="27" t="s">
        <v>414</v>
      </c>
      <c r="H5" s="27" t="s">
        <v>414</v>
      </c>
      <c r="I5" s="27" t="s">
        <v>50</v>
      </c>
      <c r="K5" s="17" t="s">
        <v>97</v>
      </c>
      <c r="L5" s="17" t="s">
        <v>98</v>
      </c>
      <c r="M5" s="17" t="s">
        <v>99</v>
      </c>
      <c r="N5" s="17">
        <v>11</v>
      </c>
      <c r="O5" s="17" t="str">
        <f t="array" ref="O5">_xlfn.IFS(N5&gt;=16,"A",N5&gt;=12,"B",N5&gt;=10,"C",N5&gt;=6,"D",N5&lt;=5,"E")</f>
        <v>C</v>
      </c>
      <c r="Q5" s="17" t="s">
        <v>100</v>
      </c>
      <c r="R5" s="18">
        <v>0.7</v>
      </c>
      <c r="S5" s="19">
        <v>1800000</v>
      </c>
    </row>
    <row r="6" spans="1:19">
      <c r="A6" s="23">
        <v>3</v>
      </c>
      <c r="B6" s="28" t="s">
        <v>414</v>
      </c>
      <c r="C6" s="29">
        <f>IF(SUMIF('例　③支出明細書'!B:B,$B6,'例　③支出明細書'!H:H)=0,"",SUMIF('例　③支出明細書'!B:B,$B6,'例　③支出明細書'!H:H))</f>
        <v>43000</v>
      </c>
      <c r="D6" s="30">
        <f>IF(SUMIF('例　③支出明細書'!B:B,$B6,'例　③支出明細書'!I:I)=0,"",SUMIF('例　③支出明細書'!B:B,$B6,'例　③支出明細書'!I:I))</f>
        <v>43000</v>
      </c>
      <c r="E6" s="178" t="str">
        <f>IF(SUMIF('例　③支出明細書'!B:B,$B6,'例　③支出明細書'!J:J)=0,"",SUMIF('例　③支出明細書'!B:B,$B6,'例　③支出明細書'!J:J))</f>
        <v/>
      </c>
      <c r="G6" s="27" t="s">
        <v>415</v>
      </c>
      <c r="H6" s="27" t="s">
        <v>415</v>
      </c>
      <c r="I6" s="27" t="s">
        <v>51</v>
      </c>
      <c r="K6" s="17" t="s">
        <v>101</v>
      </c>
      <c r="L6" s="17" t="s">
        <v>102</v>
      </c>
      <c r="M6" s="17" t="s">
        <v>103</v>
      </c>
      <c r="N6" s="17">
        <v>13</v>
      </c>
      <c r="O6" s="17" t="str">
        <f t="array" ref="O6">_xlfn.IFS(N6&gt;=16,"A",N6&gt;=12,"B",N6&gt;=10,"C",N6&gt;=6,"D",N6&lt;=5,"E")</f>
        <v>B</v>
      </c>
      <c r="Q6" s="17" t="s">
        <v>104</v>
      </c>
      <c r="R6" s="18">
        <v>0.5</v>
      </c>
      <c r="S6" s="19">
        <v>1300000</v>
      </c>
    </row>
    <row r="7" spans="1:19">
      <c r="A7" s="23">
        <v>4</v>
      </c>
      <c r="B7" s="28" t="s">
        <v>50</v>
      </c>
      <c r="C7" s="29" t="str">
        <f>IF(SUMIF('例　③支出明細書'!B:B,$B7,'例　③支出明細書'!H:H)=0,"",SUMIF('例　③支出明細書'!B:B,$B7,'例　③支出明細書'!H:H))</f>
        <v/>
      </c>
      <c r="D7" s="30" t="str">
        <f>IF(SUMIF('例　③支出明細書'!B:B,$B7,'例　③支出明細書'!I:I)=0,"",SUMIF('例　③支出明細書'!B:B,$B7,'例　③支出明細書'!I:I))</f>
        <v/>
      </c>
      <c r="E7" s="178" t="str">
        <f>IF(SUMIF('例　③支出明細書'!B:B,$B7,'例　③支出明細書'!J:J)=0,"",SUMIF('例　③支出明細書'!B:B,$B7,'例　③支出明細書'!J:J))</f>
        <v/>
      </c>
      <c r="G7" s="27" t="s">
        <v>416</v>
      </c>
      <c r="H7" s="27" t="s">
        <v>416</v>
      </c>
      <c r="I7" s="27" t="s">
        <v>60</v>
      </c>
      <c r="K7" s="17" t="s">
        <v>105</v>
      </c>
      <c r="L7" s="17" t="s">
        <v>106</v>
      </c>
      <c r="M7" s="17" t="s">
        <v>107</v>
      </c>
      <c r="N7" s="17">
        <v>11</v>
      </c>
      <c r="O7" s="17" t="str">
        <f t="array" ref="O7">_xlfn.IFS(N7&gt;=16,"A",N7&gt;=12,"B",N7&gt;=10,"C",N7&gt;=6,"D",N7&lt;=5,"E")</f>
        <v>C</v>
      </c>
    </row>
    <row r="8" spans="1:19">
      <c r="A8" s="23">
        <v>5</v>
      </c>
      <c r="B8" s="28" t="s">
        <v>415</v>
      </c>
      <c r="C8" s="29">
        <f>IF(SUMIF('例　③支出明細書'!B:B,$B8,'例　③支出明細書'!H:H)=0,"",SUMIF('例　③支出明細書'!B:B,$B8,'例　③支出明細書'!H:H))</f>
        <v>550</v>
      </c>
      <c r="D8" s="30">
        <f>IF(SUMIF('例　③支出明細書'!B:B,$B8,'例　③支出明細書'!I:I)=0,"",SUMIF('例　③支出明細書'!B:B,$B8,'例　③支出明細書'!I:I))</f>
        <v>550</v>
      </c>
      <c r="E8" s="178" t="str">
        <f>IF(SUMIF('例　③支出明細書'!B:B,$B8,'例　③支出明細書'!J:J)=0,"",SUMIF('例　③支出明細書'!B:B,$B8,'例　③支出明細書'!J:J))</f>
        <v/>
      </c>
      <c r="G8" s="27" t="s">
        <v>417</v>
      </c>
      <c r="H8" s="27" t="s">
        <v>417</v>
      </c>
      <c r="I8" s="27" t="s">
        <v>241</v>
      </c>
      <c r="K8" s="17" t="s">
        <v>108</v>
      </c>
      <c r="L8" s="17" t="s">
        <v>109</v>
      </c>
      <c r="M8" s="17" t="s">
        <v>110</v>
      </c>
      <c r="N8" s="17">
        <v>11</v>
      </c>
      <c r="O8" s="17" t="str">
        <f t="array" ref="O8">_xlfn.IFS(N8&gt;=16,"A",N8&gt;=12,"B",N8&gt;=10,"C",N8&gt;=6,"D",N8&lt;=5,"E")</f>
        <v>C</v>
      </c>
    </row>
    <row r="9" spans="1:19">
      <c r="A9" s="23">
        <v>6</v>
      </c>
      <c r="B9" s="28" t="s">
        <v>51</v>
      </c>
      <c r="C9" s="29" t="str">
        <f>IF(SUMIF('例　③支出明細書'!B:B,$B9,'例　③支出明細書'!H:H)=0,"",SUMIF('例　③支出明細書'!B:B,$B9,'例　③支出明細書'!H:H))</f>
        <v/>
      </c>
      <c r="D9" s="30" t="str">
        <f>IF(SUMIF('例　③支出明細書'!B:B,$B9,'例　③支出明細書'!I:I)=0,"",SUMIF('例　③支出明細書'!B:B,$B9,'例　③支出明細書'!I:I))</f>
        <v/>
      </c>
      <c r="E9" s="178" t="str">
        <f>IF(SUMIF('例　③支出明細書'!B:B,$B9,'例　③支出明細書'!J:J)=0,"",SUMIF('例　③支出明細書'!B:B,$B9,'例　③支出明細書'!J:J))</f>
        <v/>
      </c>
      <c r="G9" s="27" t="s">
        <v>418</v>
      </c>
      <c r="H9" s="27" t="s">
        <v>418</v>
      </c>
      <c r="I9" s="27" t="s">
        <v>79</v>
      </c>
      <c r="K9" s="17" t="s">
        <v>111</v>
      </c>
      <c r="L9" s="17" t="s">
        <v>112</v>
      </c>
      <c r="M9" s="17" t="s">
        <v>113</v>
      </c>
      <c r="N9" s="17">
        <v>13</v>
      </c>
      <c r="O9" s="17" t="str">
        <f t="array" ref="O9">_xlfn.IFS(N9&gt;=16,"A",N9&gt;=12,"B",N9&gt;=10,"C",N9&gt;=6,"D",N9&lt;=5,"E")</f>
        <v>B</v>
      </c>
    </row>
    <row r="10" spans="1:19">
      <c r="A10" s="23">
        <v>7</v>
      </c>
      <c r="B10" s="28" t="s">
        <v>416</v>
      </c>
      <c r="C10" s="29">
        <f>IF(SUMIF('例　③支出明細書'!B:B,$B10,'例　③支出明細書'!H:H)=0,"",SUMIF('例　③支出明細書'!B:B,$B10,'例　③支出明細書'!H:H))</f>
        <v>14220</v>
      </c>
      <c r="D10" s="30">
        <f>IF(SUMIF('例　③支出明細書'!B:B,$B10,'例　③支出明細書'!I:I)=0,"",SUMIF('例　③支出明細書'!B:B,$B10,'例　③支出明細書'!I:I))</f>
        <v>14220</v>
      </c>
      <c r="E10" s="178" t="str">
        <f>IF(SUMIF('例　③支出明細書'!B:B,$B10,'例　③支出明細書'!J:J)=0,"",SUMIF('例　③支出明細書'!B:B,$B10,'例　③支出明細書'!J:J))</f>
        <v/>
      </c>
      <c r="G10" s="27" t="s">
        <v>419</v>
      </c>
      <c r="H10" s="27" t="s">
        <v>419</v>
      </c>
      <c r="I10" s="27" t="s">
        <v>52</v>
      </c>
      <c r="K10" s="17" t="s">
        <v>114</v>
      </c>
      <c r="L10" s="17" t="s">
        <v>115</v>
      </c>
      <c r="M10" s="17" t="s">
        <v>116</v>
      </c>
      <c r="N10" s="17">
        <v>12</v>
      </c>
      <c r="O10" s="17" t="str">
        <f t="array" ref="O10">_xlfn.IFS(N10&gt;=16,"A",N10&gt;=12,"B",N10&gt;=10,"C",N10&gt;=6,"D",N10&lt;=5,"E")</f>
        <v>B</v>
      </c>
    </row>
    <row r="11" spans="1:19">
      <c r="A11" s="23">
        <v>8</v>
      </c>
      <c r="B11" s="28" t="s">
        <v>60</v>
      </c>
      <c r="C11" s="29" t="str">
        <f>IF(SUMIF('例　③支出明細書'!B:B,$B11,'例　③支出明細書'!H:H)=0,"",SUMIF('例　③支出明細書'!B:B,$B11,'例　③支出明細書'!H:H))</f>
        <v/>
      </c>
      <c r="D11" s="30" t="str">
        <f>IF(SUMIF('例　③支出明細書'!B:B,$B11,'例　③支出明細書'!I:I)=0,"",SUMIF('例　③支出明細書'!B:B,$B11,'例　③支出明細書'!I:I))</f>
        <v/>
      </c>
      <c r="E11" s="178" t="str">
        <f>IF(SUMIF('例　③支出明細書'!B:B,$B11,'例　③支出明細書'!J:J)=0,"",SUMIF('例　③支出明細書'!B:B,$B11,'例　③支出明細書'!J:J))</f>
        <v/>
      </c>
      <c r="G11" s="27" t="s">
        <v>13</v>
      </c>
      <c r="H11" s="27" t="s">
        <v>13</v>
      </c>
      <c r="I11" s="27" t="s">
        <v>427</v>
      </c>
      <c r="K11" s="17" t="s">
        <v>117</v>
      </c>
      <c r="L11" s="17" t="s">
        <v>118</v>
      </c>
      <c r="M11" s="17" t="s">
        <v>119</v>
      </c>
      <c r="N11" s="17">
        <v>11</v>
      </c>
      <c r="O11" s="17" t="str">
        <f t="array" ref="O11">_xlfn.IFS(N11&gt;=16,"A",N11&gt;=12,"B",N11&gt;=10,"C",N11&gt;=6,"D",N11&lt;=5,"E")</f>
        <v>C</v>
      </c>
    </row>
    <row r="12" spans="1:19">
      <c r="A12" s="23">
        <v>9</v>
      </c>
      <c r="B12" s="28" t="s">
        <v>417</v>
      </c>
      <c r="C12" s="29" t="str">
        <f>IF(SUMIF('例　③支出明細書'!B:B,$B12,'例　③支出明細書'!H:H)=0,"",SUMIF('例　③支出明細書'!B:B,$B12,'例　③支出明細書'!H:H))</f>
        <v/>
      </c>
      <c r="D12" s="30" t="str">
        <f>IF(SUMIF('例　③支出明細書'!B:B,$B12,'例　③支出明細書'!I:I)=0,"",SUMIF('例　③支出明細書'!B:B,$B12,'例　③支出明細書'!I:I))</f>
        <v/>
      </c>
      <c r="E12" s="178" t="str">
        <f>IF(SUMIF('例　③支出明細書'!B:B,$B12,'例　③支出明細書'!J:J)=0,"",SUMIF('例　③支出明細書'!B:B,$B12,'例　③支出明細書'!J:J))</f>
        <v/>
      </c>
      <c r="G12" s="27" t="s">
        <v>420</v>
      </c>
      <c r="H12" s="27" t="s">
        <v>420</v>
      </c>
      <c r="I12" s="27" t="s">
        <v>53</v>
      </c>
      <c r="K12" s="17" t="s">
        <v>120</v>
      </c>
      <c r="L12" s="17" t="s">
        <v>121</v>
      </c>
      <c r="M12" s="17" t="s">
        <v>122</v>
      </c>
      <c r="N12" s="17">
        <v>16</v>
      </c>
      <c r="O12" s="17" t="str">
        <f t="array" ref="O12">_xlfn.IFS(N12&gt;=16,"A",N12&gt;=12,"B",N12&gt;=10,"C",N12&gt;=6,"D",N12&lt;=5,"E")</f>
        <v>A</v>
      </c>
    </row>
    <row r="13" spans="1:19">
      <c r="A13" s="23">
        <v>10</v>
      </c>
      <c r="B13" s="28" t="s">
        <v>240</v>
      </c>
      <c r="C13" s="29" t="str">
        <f>IF(SUMIF('例　③支出明細書'!B:B,$B13,'例　③支出明細書'!H:H)=0,"",SUMIF('例　③支出明細書'!B:B,$B13,'例　③支出明細書'!H:H))</f>
        <v/>
      </c>
      <c r="D13" s="30" t="str">
        <f>IF(SUMIF('例　③支出明細書'!B:B,$B13,'例　③支出明細書'!I:I)=0,"",SUMIF('例　③支出明細書'!B:B,$B13,'例　③支出明細書'!I:I))</f>
        <v/>
      </c>
      <c r="E13" s="178" t="str">
        <f>IF(SUMIF('例　③支出明細書'!B:B,$B13,'例　③支出明細書'!J:J)=0,"",SUMIF('例　③支出明細書'!B:B,$B13,'例　③支出明細書'!J:J))</f>
        <v/>
      </c>
      <c r="G13" s="27" t="s">
        <v>421</v>
      </c>
      <c r="H13" s="27" t="s">
        <v>421</v>
      </c>
      <c r="I13" s="27" t="s">
        <v>237</v>
      </c>
      <c r="K13" s="17" t="s">
        <v>123</v>
      </c>
      <c r="L13" s="17" t="s">
        <v>124</v>
      </c>
      <c r="M13" s="17" t="s">
        <v>125</v>
      </c>
      <c r="N13" s="17">
        <v>16</v>
      </c>
      <c r="O13" s="17" t="str">
        <f t="array" ref="O13">_xlfn.IFS(N13&gt;=16,"A",N13&gt;=12,"B",N13&gt;=10,"C",N13&gt;=6,"D",N13&lt;=5,"E")</f>
        <v>A</v>
      </c>
    </row>
    <row r="14" spans="1:19">
      <c r="A14" s="23">
        <v>11</v>
      </c>
      <c r="B14" s="28" t="s">
        <v>418</v>
      </c>
      <c r="C14" s="29">
        <f>IF(SUMIF('例　③支出明細書'!B:B,$B14,'例　③支出明細書'!H:H)=0,"",SUMIF('例　③支出明細書'!B:B,$B14,'例　③支出明細書'!H:H))</f>
        <v>55000</v>
      </c>
      <c r="D14" s="30">
        <f>IF(SUMIF('例　③支出明細書'!B:B,$B14,'例　③支出明細書'!I:I)=0,"",SUMIF('例　③支出明細書'!B:B,$B14,'例　③支出明細書'!I:I))</f>
        <v>55000</v>
      </c>
      <c r="E14" s="178" t="str">
        <f>IF(SUMIF('例　③支出明細書'!B:B,$B14,'例　③支出明細書'!J:J)=0,"",SUMIF('例　③支出明細書'!B:B,$B14,'例　③支出明細書'!J:J))</f>
        <v/>
      </c>
      <c r="G14" s="27" t="s">
        <v>12</v>
      </c>
      <c r="H14" s="27" t="s">
        <v>12</v>
      </c>
      <c r="I14" s="27" t="s">
        <v>428</v>
      </c>
      <c r="K14" s="17" t="s">
        <v>126</v>
      </c>
      <c r="L14" s="17" t="s">
        <v>127</v>
      </c>
      <c r="M14" s="17" t="s">
        <v>128</v>
      </c>
      <c r="N14" s="17">
        <v>17</v>
      </c>
      <c r="O14" s="17" t="str">
        <f t="array" ref="O14">_xlfn.IFS(N14&gt;=16,"A",N14&gt;=12,"B",N14&gt;=10,"C",N14&gt;=6,"D",N14&lt;=5,"E")</f>
        <v>A</v>
      </c>
    </row>
    <row r="15" spans="1:19">
      <c r="A15" s="23">
        <v>12</v>
      </c>
      <c r="B15" s="28" t="s">
        <v>79</v>
      </c>
      <c r="C15" s="29" t="str">
        <f>IF(SUMIF('例　③支出明細書'!B:B,$B15,'例　③支出明細書'!H:H)=0,"",SUMIF('例　③支出明細書'!B:B,$B15,'例　③支出明細書'!H:H))</f>
        <v/>
      </c>
      <c r="D15" s="30" t="str">
        <f>IF(SUMIF('例　③支出明細書'!B:B,$B15,'例　③支出明細書'!I:I)=0,"",SUMIF('例　③支出明細書'!B:B,$B15,'例　③支出明細書'!I:I))</f>
        <v/>
      </c>
      <c r="E15" s="178" t="str">
        <f>IF(SUMIF('例　③支出明細書'!B:B,$B15,'例　③支出明細書'!J:J)=0,"",SUMIF('例　③支出明細書'!B:B,$B15,'例　③支出明細書'!J:J))</f>
        <v/>
      </c>
      <c r="G15" s="27" t="s">
        <v>422</v>
      </c>
      <c r="H15" s="27" t="s">
        <v>422</v>
      </c>
      <c r="I15" s="27" t="s">
        <v>54</v>
      </c>
      <c r="K15" s="17" t="s">
        <v>129</v>
      </c>
      <c r="L15" s="17" t="s">
        <v>130</v>
      </c>
      <c r="M15" s="17" t="s">
        <v>131</v>
      </c>
      <c r="N15" s="17">
        <v>14</v>
      </c>
      <c r="O15" s="17" t="str">
        <f t="array" ref="O15">_xlfn.IFS(N15&gt;=16,"A",N15&gt;=12,"B",N15&gt;=10,"C",N15&gt;=6,"D",N15&lt;=5,"E")</f>
        <v>B</v>
      </c>
    </row>
    <row r="16" spans="1:19">
      <c r="A16" s="23">
        <v>13</v>
      </c>
      <c r="B16" s="28" t="s">
        <v>419</v>
      </c>
      <c r="C16" s="29">
        <f>IF(SUMIF('例　③支出明細書'!B:B,$B16,'例　③支出明細書'!H:H)=0,"",SUMIF('例　③支出明細書'!B:B,$B16,'例　③支出明細書'!H:H))</f>
        <v>97800</v>
      </c>
      <c r="D16" s="30">
        <f>IF(SUMIF('例　③支出明細書'!B:B,$B16,'例　③支出明細書'!I:I)=0,"",SUMIF('例　③支出明細書'!B:B,$B16,'例　③支出明細書'!I:I))</f>
        <v>97800</v>
      </c>
      <c r="E16" s="178" t="str">
        <f>IF(SUMIF('例　③支出明細書'!B:B,$B16,'例　③支出明細書'!J:J)=0,"",SUMIF('例　③支出明細書'!B:B,$B16,'例　③支出明細書'!J:J))</f>
        <v/>
      </c>
      <c r="G16" s="27" t="s">
        <v>423</v>
      </c>
      <c r="H16" s="27" t="s">
        <v>425</v>
      </c>
      <c r="I16" s="27" t="s">
        <v>58</v>
      </c>
      <c r="K16" s="17" t="s">
        <v>132</v>
      </c>
      <c r="L16" s="17" t="s">
        <v>133</v>
      </c>
      <c r="M16" s="17" t="s">
        <v>134</v>
      </c>
      <c r="N16" s="17">
        <v>9</v>
      </c>
      <c r="O16" s="17" t="str">
        <f t="array" ref="O16">_xlfn.IFS(N16&gt;=16,"A",N16&gt;=12,"B",N16&gt;=10,"C",N16&gt;=6,"D",N16&lt;=5,"E")</f>
        <v>D</v>
      </c>
    </row>
    <row r="17" spans="1:15">
      <c r="A17" s="23">
        <v>14</v>
      </c>
      <c r="B17" s="28" t="s">
        <v>52</v>
      </c>
      <c r="C17" s="29" t="str">
        <f>IF(SUMIF('例　③支出明細書'!B:B,$B17,'例　③支出明細書'!H:H)=0,"",SUMIF('例　③支出明細書'!B:B,$B17,'例　③支出明細書'!H:H))</f>
        <v/>
      </c>
      <c r="D17" s="30" t="str">
        <f>IF(SUMIF('例　③支出明細書'!B:B,$B17,'例　③支出明細書'!I:I)=0,"",SUMIF('例　③支出明細書'!B:B,$B17,'例　③支出明細書'!I:I))</f>
        <v/>
      </c>
      <c r="E17" s="178" t="str">
        <f>IF(SUMIF('例　③支出明細書'!B:B,$B17,'例　③支出明細書'!J:J)=0,"",SUMIF('例　③支出明細書'!B:B,$B17,'例　③支出明細書'!J:J))</f>
        <v/>
      </c>
      <c r="G17" s="27" t="s">
        <v>311</v>
      </c>
      <c r="H17" s="27" t="s">
        <v>311</v>
      </c>
      <c r="I17" s="27" t="s">
        <v>59</v>
      </c>
      <c r="K17" s="17" t="s">
        <v>135</v>
      </c>
      <c r="L17" s="17" t="s">
        <v>136</v>
      </c>
      <c r="M17" s="17" t="s">
        <v>137</v>
      </c>
      <c r="N17" s="17">
        <v>12</v>
      </c>
      <c r="O17" s="17" t="str">
        <f t="array" ref="O17">_xlfn.IFS(N17&gt;=16,"A",N17&gt;=12,"B",N17&gt;=10,"C",N17&gt;=6,"D",N17&lt;=5,"E")</f>
        <v>B</v>
      </c>
    </row>
    <row r="18" spans="1:15">
      <c r="A18" s="23">
        <v>15</v>
      </c>
      <c r="B18" s="28" t="s">
        <v>13</v>
      </c>
      <c r="C18" s="29" t="str">
        <f>IF(SUMIF('例　③支出明細書'!B:B,$B18,'例　③支出明細書'!H:H)=0,"",SUMIF('例　③支出明細書'!B:B,$B18,'例　③支出明細書'!H:H))</f>
        <v/>
      </c>
      <c r="D18" s="30" t="str">
        <f>IF(SUMIF('例　③支出明細書'!B:B,$B18,'例　③支出明細書'!I:I)=0,"",SUMIF('例　③支出明細書'!B:B,$B18,'例　③支出明細書'!I:I))</f>
        <v/>
      </c>
      <c r="E18" s="178" t="str">
        <f>IF(SUMIF('例　③支出明細書'!B:B,$B18,'例　③支出明細書'!J:J)=0,"",SUMIF('例　③支出明細書'!B:B,$B18,'例　③支出明細書'!J:J))</f>
        <v/>
      </c>
      <c r="G18" s="27" t="s">
        <v>424</v>
      </c>
      <c r="H18" s="27" t="s">
        <v>424</v>
      </c>
      <c r="K18" s="17" t="s">
        <v>138</v>
      </c>
      <c r="L18" s="17" t="s">
        <v>139</v>
      </c>
      <c r="M18" s="17" t="s">
        <v>140</v>
      </c>
      <c r="N18" s="17">
        <v>12</v>
      </c>
      <c r="O18" s="17" t="str">
        <f t="array" ref="O18">_xlfn.IFS(N18&gt;=16,"A",N18&gt;=12,"B",N18&gt;=10,"C",N18&gt;=6,"D",N18&lt;=5,"E")</f>
        <v>B</v>
      </c>
    </row>
    <row r="19" spans="1:15">
      <c r="A19" s="23">
        <v>16</v>
      </c>
      <c r="B19" s="28" t="s">
        <v>420</v>
      </c>
      <c r="C19" s="29">
        <f>IF(SUMIF('例　③支出明細書'!B:B,$B19,'例　③支出明細書'!H:H)=0,"",SUMIF('例　③支出明細書'!B:B,$B19,'例　③支出明細書'!H:H))</f>
        <v>112000</v>
      </c>
      <c r="D19" s="30">
        <f>IF(SUMIF('例　③支出明細書'!B:B,$B19,'例　③支出明細書'!I:I)=0,"",SUMIF('例　③支出明細書'!B:B,$B19,'例　③支出明細書'!I:I))</f>
        <v>112000</v>
      </c>
      <c r="E19" s="178" t="str">
        <f>IF(SUMIF('例　③支出明細書'!B:B,$B19,'例　③支出明細書'!J:J)=0,"",SUMIF('例　③支出明細書'!B:B,$B19,'例　③支出明細書'!J:J))</f>
        <v/>
      </c>
      <c r="H19" s="27"/>
      <c r="I19" s="27"/>
      <c r="K19" s="17" t="s">
        <v>141</v>
      </c>
      <c r="L19" s="17" t="s">
        <v>142</v>
      </c>
      <c r="M19" s="17" t="s">
        <v>143</v>
      </c>
      <c r="N19" s="17">
        <v>10</v>
      </c>
      <c r="O19" s="17" t="str">
        <f t="array" ref="O19">_xlfn.IFS(N19&gt;=16,"A",N19&gt;=12,"B",N19&gt;=10,"C",N19&gt;=6,"D",N19&lt;=5,"E")</f>
        <v>C</v>
      </c>
    </row>
    <row r="20" spans="1:15">
      <c r="A20" s="23">
        <v>17</v>
      </c>
      <c r="B20" s="28" t="s">
        <v>53</v>
      </c>
      <c r="C20" s="29" t="str">
        <f>IF(SUMIF('例　③支出明細書'!B:B,$B20,'例　③支出明細書'!H:H)=0,"",SUMIF('例　③支出明細書'!B:B,$B20,'例　③支出明細書'!H:H))</f>
        <v/>
      </c>
      <c r="D20" s="30" t="str">
        <f>IF(SUMIF('例　③支出明細書'!B:B,$B20,'例　③支出明細書'!I:I)=0,"",SUMIF('例　③支出明細書'!B:B,$B20,'例　③支出明細書'!I:I))</f>
        <v/>
      </c>
      <c r="E20" s="178" t="str">
        <f>IF(SUMIF('例　③支出明細書'!B:B,$B20,'例　③支出明細書'!J:J)=0,"",SUMIF('例　③支出明細書'!B:B,$B20,'例　③支出明細書'!J:J))</f>
        <v/>
      </c>
      <c r="I20" s="27"/>
      <c r="K20" s="17" t="s">
        <v>144</v>
      </c>
      <c r="L20" s="17" t="s">
        <v>145</v>
      </c>
      <c r="M20" s="17" t="s">
        <v>146</v>
      </c>
      <c r="N20" s="17">
        <v>10</v>
      </c>
      <c r="O20" s="17" t="str">
        <f t="array" ref="O20">_xlfn.IFS(N20&gt;=16,"A",N20&gt;=12,"B",N20&gt;=10,"C",N20&gt;=6,"D",N20&lt;=5,"E")</f>
        <v>C</v>
      </c>
    </row>
    <row r="21" spans="1:15">
      <c r="A21" s="23">
        <v>18</v>
      </c>
      <c r="B21" s="28" t="s">
        <v>421</v>
      </c>
      <c r="C21" s="29" t="str">
        <f>IF(SUMIF('例　③支出明細書'!B:B,$B21,'例　③支出明細書'!H:H)=0,"",SUMIF('例　③支出明細書'!B:B,$B21,'例　③支出明細書'!H:H))</f>
        <v/>
      </c>
      <c r="D21" s="30" t="str">
        <f>IF(SUMIF('例　③支出明細書'!B:B,$B21,'例　③支出明細書'!I:I)=0,"",SUMIF('例　③支出明細書'!B:B,$B21,'例　③支出明細書'!I:I))</f>
        <v/>
      </c>
      <c r="E21" s="178" t="str">
        <f>IF(SUMIF('例　③支出明細書'!B:B,$B21,'例　③支出明細書'!J:J)=0,"",SUMIF('例　③支出明細書'!B:B,$B21,'例　③支出明細書'!J:J))</f>
        <v/>
      </c>
      <c r="K21" s="17" t="s">
        <v>147</v>
      </c>
      <c r="L21" s="17" t="s">
        <v>148</v>
      </c>
      <c r="M21" s="17" t="s">
        <v>149</v>
      </c>
      <c r="N21" s="17">
        <v>8</v>
      </c>
      <c r="O21" s="17" t="str">
        <f t="array" ref="O21">_xlfn.IFS(N21&gt;=16,"A",N21&gt;=12,"B",N21&gt;=10,"C",N21&gt;=6,"D",N21&lt;=5,"E")</f>
        <v>D</v>
      </c>
    </row>
    <row r="22" spans="1:15">
      <c r="A22" s="23">
        <v>19</v>
      </c>
      <c r="B22" s="28" t="s">
        <v>238</v>
      </c>
      <c r="C22" s="29" t="str">
        <f>IF(SUMIF('例　③支出明細書'!B:B,$B22,'例　③支出明細書'!H:H)=0,"",SUMIF('例　③支出明細書'!B:B,$B22,'例　③支出明細書'!H:H))</f>
        <v/>
      </c>
      <c r="D22" s="30" t="str">
        <f>IF(SUMIF('例　③支出明細書'!B:B,$B22,'例　③支出明細書'!I:I)=0,"",SUMIF('例　③支出明細書'!B:B,$B22,'例　③支出明細書'!I:I))</f>
        <v/>
      </c>
      <c r="E22" s="178" t="str">
        <f>IF(SUMIF('例　③支出明細書'!B:B,$B22,'例　③支出明細書'!J:J)=0,"",SUMIF('例　③支出明細書'!B:B,$B22,'例　③支出明細書'!J:J))</f>
        <v/>
      </c>
      <c r="G22" s="27"/>
      <c r="H22" s="27"/>
      <c r="K22" s="17" t="s">
        <v>150</v>
      </c>
      <c r="L22" s="17" t="s">
        <v>151</v>
      </c>
      <c r="M22" s="17" t="s">
        <v>152</v>
      </c>
      <c r="N22" s="17">
        <v>11</v>
      </c>
      <c r="O22" s="17" t="str">
        <f t="array" ref="O22">_xlfn.IFS(N22&gt;=16,"A",N22&gt;=12,"B",N22&gt;=10,"C",N22&gt;=6,"D",N22&lt;=5,"E")</f>
        <v>C</v>
      </c>
    </row>
    <row r="23" spans="1:15">
      <c r="A23" s="23">
        <v>20</v>
      </c>
      <c r="B23" s="28" t="s">
        <v>12</v>
      </c>
      <c r="C23" s="29" t="str">
        <f>IF(SUMIF('例　③支出明細書'!B:B,$B23,'例　③支出明細書'!H:H)=0,"",SUMIF('例　③支出明細書'!B:B,$B23,'例　③支出明細書'!H:H))</f>
        <v/>
      </c>
      <c r="D23" s="30" t="str">
        <f>IF(SUMIF('例　③支出明細書'!B:B,$B23,'例　③支出明細書'!I:I)=0,"",SUMIF('例　③支出明細書'!B:B,$B23,'例　③支出明細書'!I:I))</f>
        <v/>
      </c>
      <c r="E23" s="178" t="str">
        <f>IF(SUMIF('例　③支出明細書'!B:B,$B23,'例　③支出明細書'!J:J)=0,"",SUMIF('例　③支出明細書'!B:B,$B23,'例　③支出明細書'!J:J))</f>
        <v/>
      </c>
      <c r="H23" s="27"/>
      <c r="K23" s="17" t="s">
        <v>153</v>
      </c>
      <c r="L23" s="17" t="s">
        <v>154</v>
      </c>
      <c r="M23" s="17" t="s">
        <v>155</v>
      </c>
      <c r="N23" s="17">
        <v>13</v>
      </c>
      <c r="O23" s="17" t="str">
        <f t="array" ref="O23">_xlfn.IFS(N23&gt;=16,"A",N23&gt;=12,"B",N23&gt;=10,"C",N23&gt;=6,"D",N23&lt;=5,"E")</f>
        <v>B</v>
      </c>
    </row>
    <row r="24" spans="1:15">
      <c r="A24" s="23">
        <v>21</v>
      </c>
      <c r="B24" s="28" t="s">
        <v>422</v>
      </c>
      <c r="C24" s="29">
        <f>IF(SUMIF('例　③支出明細書'!B:B,$B24,'例　③支出明細書'!H:H)=0,"",SUMIF('例　③支出明細書'!B:B,$B24,'例　③支出明細書'!H:H))</f>
        <v>330</v>
      </c>
      <c r="D24" s="30">
        <f>IF(SUMIF('例　③支出明細書'!B:B,$B24,'例　③支出明細書'!I:I)=0,"",SUMIF('例　③支出明細書'!B:B,$B24,'例　③支出明細書'!I:I))</f>
        <v>330</v>
      </c>
      <c r="E24" s="178" t="str">
        <f>IF(SUMIF('例　③支出明細書'!B:B,$B24,'例　③支出明細書'!J:J)=0,"",SUMIF('例　③支出明細書'!B:B,$B24,'例　③支出明細書'!J:J))</f>
        <v/>
      </c>
      <c r="H24" s="27"/>
      <c r="K24" s="17" t="s">
        <v>156</v>
      </c>
      <c r="L24" s="17" t="s">
        <v>157</v>
      </c>
      <c r="M24" s="17" t="s">
        <v>158</v>
      </c>
      <c r="N24" s="17">
        <v>13</v>
      </c>
      <c r="O24" s="17" t="str">
        <f t="array" ref="O24">_xlfn.IFS(N24&gt;=16,"A",N24&gt;=12,"B",N24&gt;=10,"C",N24&gt;=6,"D",N24&lt;=5,"E")</f>
        <v>B</v>
      </c>
    </row>
    <row r="25" spans="1:15">
      <c r="A25" s="23">
        <v>22</v>
      </c>
      <c r="B25" s="28" t="s">
        <v>54</v>
      </c>
      <c r="C25" s="29" t="str">
        <f>IF(SUMIF('例　③支出明細書'!B:B,$B25,'例　③支出明細書'!H:H)=0,"",SUMIF('例　③支出明細書'!B:B,$B25,'例　③支出明細書'!H:H))</f>
        <v/>
      </c>
      <c r="D25" s="30" t="str">
        <f>IF(SUMIF('例　③支出明細書'!B:B,$B25,'例　③支出明細書'!I:I)=0,"",SUMIF('例　③支出明細書'!B:B,$B25,'例　③支出明細書'!I:I))</f>
        <v/>
      </c>
      <c r="E25" s="178" t="str">
        <f>IF(SUMIF('例　③支出明細書'!B:B,$B25,'例　③支出明細書'!J:J)=0,"",SUMIF('例　③支出明細書'!B:B,$B25,'例　③支出明細書'!J:J))</f>
        <v/>
      </c>
      <c r="G25" s="27"/>
      <c r="H25" s="27"/>
      <c r="I25" s="27"/>
      <c r="K25" s="17" t="s">
        <v>159</v>
      </c>
      <c r="L25" s="17" t="s">
        <v>160</v>
      </c>
      <c r="M25" s="17" t="s">
        <v>161</v>
      </c>
      <c r="N25" s="17">
        <v>9</v>
      </c>
      <c r="O25" s="17" t="str">
        <f t="array" ref="O25">_xlfn.IFS(N25&gt;=16,"A",N25&gt;=12,"B",N25&gt;=10,"C",N25&gt;=6,"D",N25&lt;=5,"E")</f>
        <v>D</v>
      </c>
    </row>
    <row r="26" spans="1:15">
      <c r="A26" s="23">
        <v>23</v>
      </c>
      <c r="B26" s="28" t="s">
        <v>423</v>
      </c>
      <c r="C26" s="29">
        <f>IF(SUMIF('例　③支出明細書'!B:B,$B26,'例　③支出明細書'!H:H)=0,"",SUMIF('例　③支出明細書'!B:B,$B26,'例　③支出明細書'!H:H))</f>
        <v>14300</v>
      </c>
      <c r="D26" s="30">
        <f>IF(SUMIF('例　③支出明細書'!B:B,$B26,'例　③支出明細書'!I:I)=0,"",SUMIF('例　③支出明細書'!B:B,$B26,'例　③支出明細書'!I:I))</f>
        <v>14300</v>
      </c>
      <c r="E26" s="178" t="str">
        <f>IF(SUMIF('例　③支出明細書'!B:B,$B26,'例　③支出明細書'!J:J)=0,"",SUMIF('例　③支出明細書'!B:B,$B26,'例　③支出明細書'!J:J))</f>
        <v/>
      </c>
      <c r="H26" s="27"/>
      <c r="K26" s="17" t="s">
        <v>162</v>
      </c>
      <c r="L26" s="17" t="s">
        <v>163</v>
      </c>
      <c r="M26" s="17" t="s">
        <v>164</v>
      </c>
      <c r="N26" s="17">
        <v>11</v>
      </c>
      <c r="O26" s="17" t="str">
        <f t="array" ref="O26">_xlfn.IFS(N26&gt;=16,"A",N26&gt;=12,"B",N26&gt;=10,"C",N26&gt;=6,"D",N26&lt;=5,"E")</f>
        <v>C</v>
      </c>
    </row>
    <row r="27" spans="1:15">
      <c r="A27" s="23">
        <v>24</v>
      </c>
      <c r="B27" s="28" t="s">
        <v>58</v>
      </c>
      <c r="C27" s="29" t="str">
        <f>IF(SUMIF('例　③支出明細書'!B:B,$B27,'例　③支出明細書'!H:H)=0,"",SUMIF('例　③支出明細書'!B:B,$B27,'例　③支出明細書'!H:H))</f>
        <v/>
      </c>
      <c r="D27" s="30" t="str">
        <f>IF(SUMIF('例　③支出明細書'!B:B,$B27,'例　③支出明細書'!I:I)=0,"",SUMIF('例　③支出明細書'!B:B,$B27,'例　③支出明細書'!I:I))</f>
        <v/>
      </c>
      <c r="E27" s="178" t="str">
        <f>IF(SUMIF('例　③支出明細書'!B:B,$B27,'例　③支出明細書'!J:J)=0,"",SUMIF('例　③支出明細書'!B:B,$B27,'例　③支出明細書'!J:J))</f>
        <v/>
      </c>
      <c r="G27" s="27"/>
      <c r="H27" s="27"/>
      <c r="I27" s="27"/>
      <c r="K27" s="17" t="s">
        <v>165</v>
      </c>
      <c r="L27" s="17" t="s">
        <v>166</v>
      </c>
      <c r="M27" s="17" t="s">
        <v>167</v>
      </c>
      <c r="N27" s="17">
        <v>12</v>
      </c>
      <c r="O27" s="17" t="str">
        <f t="array" ref="O27">_xlfn.IFS(N27&gt;=16,"A",N27&gt;=12,"B",N27&gt;=10,"C",N27&gt;=6,"D",N27&lt;=5,"E")</f>
        <v>B</v>
      </c>
    </row>
    <row r="28" spans="1:15">
      <c r="A28" s="23">
        <v>25</v>
      </c>
      <c r="B28" s="28" t="s">
        <v>311</v>
      </c>
      <c r="C28" s="29">
        <f>IF(SUMIF('例　③支出明細書'!B:B,$B28,'例　③支出明細書'!H:H)=0,"",SUMIF('例　③支出明細書'!B:B,$B28,'例　③支出明細書'!H:H))</f>
        <v>27570</v>
      </c>
      <c r="D28" s="30">
        <f>IF(SUMIF('例　③支出明細書'!B:B,$B28,'例　③支出明細書'!I:I)=0,"",SUMIF('例　③支出明細書'!B:B,$B28,'例　③支出明細書'!I:I))</f>
        <v>27570</v>
      </c>
      <c r="E28" s="178" t="str">
        <f>IF(SUMIF('例　③支出明細書'!B:B,$B28,'例　③支出明細書'!J:J)=0,"",SUMIF('例　③支出明細書'!B:B,$B28,'例　③支出明細書'!J:J))</f>
        <v/>
      </c>
      <c r="H28" s="27"/>
      <c r="I28" s="27"/>
      <c r="K28" s="17" t="s">
        <v>168</v>
      </c>
      <c r="L28" s="17" t="s">
        <v>169</v>
      </c>
      <c r="M28" s="17" t="s">
        <v>170</v>
      </c>
      <c r="N28" s="17">
        <v>14</v>
      </c>
      <c r="O28" s="17" t="str">
        <f t="array" ref="O28">_xlfn.IFS(N28&gt;=16,"A",N28&gt;=12,"B",N28&gt;=10,"C",N28&gt;=6,"D",N28&lt;=5,"E")</f>
        <v>B</v>
      </c>
    </row>
    <row r="29" spans="1:15">
      <c r="A29" s="23">
        <v>26</v>
      </c>
      <c r="B29" s="28" t="s">
        <v>59</v>
      </c>
      <c r="C29" s="29" t="str">
        <f>IF(SUMIF('例　③支出明細書'!B:B,$B29,'例　③支出明細書'!H:H)=0,"",SUMIF('例　③支出明細書'!B:B,$B29,'例　③支出明細書'!H:H))</f>
        <v/>
      </c>
      <c r="D29" s="30" t="str">
        <f>IF(SUMIF('例　③支出明細書'!B:B,$B29,'例　③支出明細書'!I:I)=0,"",SUMIF('例　③支出明細書'!B:B,$B29,'例　③支出明細書'!I:I))</f>
        <v/>
      </c>
      <c r="E29" s="178" t="str">
        <f>IF(SUMIF('例　③支出明細書'!B:B,$B29,'例　③支出明細書'!J:J)=0,"",SUMIF('例　③支出明細書'!B:B,$B29,'例　③支出明細書'!J:J))</f>
        <v/>
      </c>
      <c r="G29" s="27"/>
      <c r="H29" s="27"/>
      <c r="I29" s="27"/>
      <c r="K29" s="17" t="s">
        <v>171</v>
      </c>
      <c r="L29" s="17" t="s">
        <v>172</v>
      </c>
      <c r="M29" s="17" t="s">
        <v>173</v>
      </c>
      <c r="N29" s="17">
        <v>15</v>
      </c>
      <c r="O29" s="17" t="str">
        <f t="array" ref="O29">_xlfn.IFS(N29&gt;=16,"A",N29&gt;=12,"B",N29&gt;=10,"C",N29&gt;=6,"D",N29&lt;=5,"E")</f>
        <v>B</v>
      </c>
    </row>
    <row r="30" spans="1:15" ht="15.6" thickBot="1">
      <c r="A30" s="48">
        <v>27</v>
      </c>
      <c r="B30" s="31" t="s">
        <v>424</v>
      </c>
      <c r="C30" s="32">
        <f>IF(SUMIF('例　③支出明細書'!B:B,$B30,'例　③支出明細書'!H:H)=0,"",SUMIF('例　③支出明細書'!B:B,$B30,'例　③支出明細書'!H:H))</f>
        <v>1278</v>
      </c>
      <c r="D30" s="33">
        <f>IF(SUMIF('例　③支出明細書'!B:B,$B30,'例　③支出明細書'!I:I)=0,"",SUMIF('例　③支出明細書'!B:B,$B30,'例　③支出明細書'!I:I))</f>
        <v>1278</v>
      </c>
      <c r="E30" s="179" t="str">
        <f>IF(SUMIF('例　③支出明細書'!B:B,$B30,'例　③支出明細書'!J:J)=0,"",SUMIF('例　③支出明細書'!B:B,$B30,'例　③支出明細書'!J:J))</f>
        <v/>
      </c>
      <c r="H30" s="27"/>
      <c r="I30" s="27"/>
      <c r="K30" s="17" t="s">
        <v>174</v>
      </c>
      <c r="L30" s="17" t="s">
        <v>175</v>
      </c>
      <c r="M30" s="17" t="s">
        <v>176</v>
      </c>
      <c r="N30" s="17">
        <v>10</v>
      </c>
      <c r="O30" s="17" t="str">
        <f t="array" ref="O30">_xlfn.IFS(N30&gt;=16,"A",N30&gt;=12,"B",N30&gt;=10,"C",N30&gt;=6,"D",N30&lt;=5,"E")</f>
        <v>C</v>
      </c>
    </row>
    <row r="31" spans="1:15" ht="16.2" thickTop="1" thickBot="1">
      <c r="A31" s="34"/>
      <c r="B31" s="35" t="s">
        <v>11</v>
      </c>
      <c r="C31" s="36">
        <f>IF(SUM(C4:C30)=0,"",SUM(C4:C30))</f>
        <v>389135</v>
      </c>
      <c r="D31" s="37">
        <f>IF(SUM(D4:D30)=0,"",SUM(D4:D30))</f>
        <v>389135</v>
      </c>
      <c r="E31" s="38" t="str">
        <f>IF(SUM(E4:E30)=0,"",SUM(E4:E30))</f>
        <v/>
      </c>
      <c r="G31" s="27"/>
      <c r="H31" s="27"/>
      <c r="I31" s="27"/>
      <c r="K31" s="17" t="s">
        <v>177</v>
      </c>
      <c r="L31" s="17" t="s">
        <v>178</v>
      </c>
      <c r="M31" s="17" t="s">
        <v>179</v>
      </c>
      <c r="N31" s="17">
        <v>5</v>
      </c>
      <c r="O31" s="17" t="str">
        <f t="array" ref="O31">_xlfn.IFS(N31&gt;=16,"A",N31&gt;=12,"B",N31&gt;=10,"C",N31&gt;=6,"D",N31&lt;=5,"E")</f>
        <v>E</v>
      </c>
    </row>
    <row r="32" spans="1:15">
      <c r="A32" s="39"/>
      <c r="B32" s="39"/>
      <c r="C32" s="39"/>
      <c r="D32" s="39"/>
      <c r="E32" s="39"/>
      <c r="G32" s="13"/>
      <c r="H32" s="13"/>
      <c r="I32" s="13"/>
      <c r="K32" s="17" t="s">
        <v>180</v>
      </c>
      <c r="L32" s="17" t="s">
        <v>181</v>
      </c>
      <c r="M32" s="17" t="s">
        <v>182</v>
      </c>
      <c r="N32" s="17">
        <v>8</v>
      </c>
      <c r="O32" s="17" t="str">
        <f t="array" ref="O32">_xlfn.IFS(N32&gt;=16,"A",N32&gt;=12,"B",N32&gt;=10,"C",N32&gt;=6,"D",N32&lt;=5,"E")</f>
        <v>D</v>
      </c>
    </row>
    <row r="33" spans="1:15">
      <c r="A33" s="39"/>
      <c r="B33" s="39"/>
      <c r="C33" s="39"/>
      <c r="D33" s="39"/>
      <c r="E33" s="39"/>
      <c r="G33" s="13"/>
      <c r="H33" s="13"/>
      <c r="I33" s="13"/>
      <c r="K33" s="17" t="s">
        <v>183</v>
      </c>
      <c r="L33" s="17" t="s">
        <v>184</v>
      </c>
      <c r="M33" s="17" t="s">
        <v>185</v>
      </c>
      <c r="N33" s="17">
        <v>10</v>
      </c>
      <c r="O33" s="17" t="str">
        <f t="array" ref="O33">_xlfn.IFS(N33&gt;=16,"A",N33&gt;=12,"B",N33&gt;=10,"C",N33&gt;=6,"D",N33&lt;=5,"E")</f>
        <v>C</v>
      </c>
    </row>
    <row r="34" spans="1:15">
      <c r="A34" s="39"/>
      <c r="B34" s="39"/>
      <c r="C34" s="39"/>
      <c r="D34" s="39"/>
      <c r="E34" s="39"/>
      <c r="G34" s="13"/>
      <c r="H34" s="13"/>
      <c r="I34" s="13"/>
      <c r="K34" s="17" t="s">
        <v>186</v>
      </c>
      <c r="L34" s="17" t="s">
        <v>187</v>
      </c>
      <c r="M34" s="17" t="s">
        <v>188</v>
      </c>
      <c r="N34" s="17">
        <v>9</v>
      </c>
      <c r="O34" s="17" t="str">
        <f t="array" ref="O34">_xlfn.IFS(N34&gt;=16,"A",N34&gt;=12,"B",N34&gt;=10,"C",N34&gt;=6,"D",N34&lt;=5,"E")</f>
        <v>D</v>
      </c>
    </row>
    <row r="35" spans="1:15">
      <c r="A35" s="39"/>
      <c r="B35" s="39"/>
      <c r="C35" s="39"/>
      <c r="D35" s="39"/>
      <c r="E35" s="39"/>
      <c r="G35" s="13"/>
      <c r="H35" s="13"/>
      <c r="I35" s="13"/>
      <c r="K35" s="17" t="s">
        <v>189</v>
      </c>
      <c r="L35" s="17" t="s">
        <v>190</v>
      </c>
      <c r="M35" s="17" t="s">
        <v>191</v>
      </c>
      <c r="N35" s="17">
        <v>10</v>
      </c>
      <c r="O35" s="17" t="str">
        <f t="array" ref="O35">_xlfn.IFS(N35&gt;=16,"A",N35&gt;=12,"B",N35&gt;=10,"C",N35&gt;=6,"D",N35&lt;=5,"E")</f>
        <v>C</v>
      </c>
    </row>
    <row r="36" spans="1:15">
      <c r="A36" s="39"/>
      <c r="B36" s="39"/>
      <c r="C36" s="39"/>
      <c r="D36" s="39"/>
      <c r="E36" s="39"/>
      <c r="G36" s="9"/>
      <c r="H36" s="9"/>
      <c r="I36" s="9"/>
      <c r="K36" s="17" t="s">
        <v>192</v>
      </c>
      <c r="L36" s="17" t="s">
        <v>193</v>
      </c>
      <c r="M36" s="17" t="s">
        <v>194</v>
      </c>
      <c r="N36" s="17">
        <v>11</v>
      </c>
      <c r="O36" s="17" t="str">
        <f t="array" ref="O36">_xlfn.IFS(N36&gt;=16,"A",N36&gt;=12,"B",N36&gt;=10,"C",N36&gt;=6,"D",N36&lt;=5,"E")</f>
        <v>C</v>
      </c>
    </row>
    <row r="37" spans="1:15">
      <c r="A37" s="39"/>
      <c r="B37" s="39"/>
      <c r="C37" s="39"/>
      <c r="D37" s="39"/>
      <c r="E37" s="39"/>
      <c r="G37" s="9"/>
      <c r="H37" s="9"/>
      <c r="I37" s="9"/>
      <c r="K37" s="17" t="s">
        <v>195</v>
      </c>
      <c r="L37" s="17" t="s">
        <v>196</v>
      </c>
      <c r="M37" s="17" t="s">
        <v>197</v>
      </c>
      <c r="N37" s="17">
        <v>6</v>
      </c>
      <c r="O37" s="17" t="str">
        <f t="array" ref="O37">_xlfn.IFS(N37&gt;=16,"A",N37&gt;=12,"B",N37&gt;=10,"C",N37&gt;=6,"D",N37&lt;=5,"E")</f>
        <v>D</v>
      </c>
    </row>
    <row r="38" spans="1:15">
      <c r="A38" s="40"/>
      <c r="B38" s="39"/>
      <c r="C38" s="39"/>
      <c r="D38" s="39"/>
      <c r="E38" s="39"/>
      <c r="G38" s="8"/>
      <c r="H38" s="8"/>
      <c r="I38" s="8"/>
      <c r="K38" s="17" t="s">
        <v>198</v>
      </c>
      <c r="L38" s="17" t="s">
        <v>199</v>
      </c>
      <c r="M38" s="17" t="s">
        <v>200</v>
      </c>
      <c r="N38" s="17">
        <v>7</v>
      </c>
      <c r="O38" s="17" t="str">
        <f t="array" ref="O38">_xlfn.IFS(N38&gt;=16,"A",N38&gt;=12,"B",N38&gt;=10,"C",N38&gt;=6,"D",N38&lt;=5,"E")</f>
        <v>D</v>
      </c>
    </row>
    <row r="39" spans="1:15">
      <c r="A39" s="40"/>
      <c r="B39" s="39"/>
      <c r="C39" s="39"/>
      <c r="D39" s="39"/>
      <c r="E39" s="39"/>
      <c r="G39" s="8"/>
      <c r="H39" s="8"/>
      <c r="I39" s="8"/>
      <c r="K39" s="17" t="s">
        <v>201</v>
      </c>
      <c r="L39" s="17" t="s">
        <v>202</v>
      </c>
      <c r="M39" s="17" t="s">
        <v>203</v>
      </c>
      <c r="N39" s="17">
        <v>10</v>
      </c>
      <c r="O39" s="17" t="str">
        <f t="array" ref="O39">_xlfn.IFS(N39&gt;=16,"A",N39&gt;=12,"B",N39&gt;=10,"C",N39&gt;=6,"D",N39&lt;=5,"E")</f>
        <v>C</v>
      </c>
    </row>
    <row r="40" spans="1:15">
      <c r="A40" s="39"/>
      <c r="B40" s="39"/>
      <c r="C40" s="39"/>
      <c r="D40" s="39"/>
      <c r="E40" s="39"/>
      <c r="G40" s="8"/>
      <c r="H40" s="8"/>
      <c r="I40" s="8"/>
      <c r="K40" s="17" t="s">
        <v>204</v>
      </c>
      <c r="L40" s="17" t="s">
        <v>205</v>
      </c>
      <c r="M40" s="17" t="s">
        <v>206</v>
      </c>
      <c r="N40" s="17">
        <v>6</v>
      </c>
      <c r="O40" s="17" t="str">
        <f t="array" ref="O40">_xlfn.IFS(N40&gt;=16,"A",N40&gt;=12,"B",N40&gt;=10,"C",N40&gt;=6,"D",N40&lt;=5,"E")</f>
        <v>D</v>
      </c>
    </row>
    <row r="41" spans="1:15">
      <c r="A41" s="39"/>
      <c r="B41" s="39"/>
      <c r="C41" s="39"/>
      <c r="D41" s="39"/>
      <c r="E41" s="39"/>
      <c r="G41" s="8"/>
      <c r="H41" s="8"/>
      <c r="I41" s="8"/>
      <c r="K41" s="17" t="s">
        <v>207</v>
      </c>
      <c r="L41" s="17" t="s">
        <v>208</v>
      </c>
      <c r="M41" s="17" t="s">
        <v>209</v>
      </c>
      <c r="N41" s="17">
        <v>11</v>
      </c>
      <c r="O41" s="17" t="str">
        <f t="array" ref="O41">_xlfn.IFS(N41&gt;=16,"A",N41&gt;=12,"B",N41&gt;=10,"C",N41&gt;=6,"D",N41&lt;=5,"E")</f>
        <v>C</v>
      </c>
    </row>
    <row r="42" spans="1:15">
      <c r="A42" s="39"/>
      <c r="B42" s="39"/>
      <c r="C42" s="39"/>
      <c r="D42" s="39"/>
      <c r="E42" s="39"/>
      <c r="G42" s="8"/>
      <c r="H42" s="8"/>
      <c r="I42" s="8"/>
      <c r="K42" s="17" t="s">
        <v>210</v>
      </c>
      <c r="L42" s="17" t="s">
        <v>211</v>
      </c>
      <c r="M42" s="17" t="s">
        <v>212</v>
      </c>
      <c r="N42" s="17">
        <v>7</v>
      </c>
      <c r="O42" s="17" t="str">
        <f t="array" ref="O42">_xlfn.IFS(N42&gt;=16,"A",N42&gt;=12,"B",N42&gt;=10,"C",N42&gt;=6,"D",N42&lt;=5,"E")</f>
        <v>D</v>
      </c>
    </row>
    <row r="43" spans="1:15">
      <c r="A43" s="39"/>
      <c r="B43" s="39"/>
      <c r="C43" s="39"/>
      <c r="D43" s="39"/>
      <c r="E43" s="39"/>
      <c r="G43" s="8"/>
      <c r="H43" s="8"/>
      <c r="I43" s="8"/>
      <c r="K43" s="17" t="s">
        <v>213</v>
      </c>
      <c r="L43" s="17" t="s">
        <v>214</v>
      </c>
      <c r="M43" s="17" t="s">
        <v>215</v>
      </c>
      <c r="N43" s="17">
        <v>11</v>
      </c>
      <c r="O43" s="17" t="str">
        <f t="array" ref="O43">_xlfn.IFS(N43&gt;=16,"A",N43&gt;=12,"B",N43&gt;=10,"C",N43&gt;=6,"D",N43&lt;=5,"E")</f>
        <v>C</v>
      </c>
    </row>
    <row r="44" spans="1:15">
      <c r="A44" s="39"/>
      <c r="B44" s="39"/>
      <c r="C44" s="39"/>
      <c r="D44" s="39"/>
      <c r="E44" s="39"/>
      <c r="G44" s="8"/>
      <c r="H44" s="8"/>
      <c r="I44" s="8"/>
      <c r="K44" s="17" t="s">
        <v>216</v>
      </c>
      <c r="L44" s="17" t="s">
        <v>217</v>
      </c>
      <c r="M44" s="17" t="s">
        <v>218</v>
      </c>
      <c r="N44" s="17">
        <v>11</v>
      </c>
      <c r="O44" s="17" t="str">
        <f t="array" ref="O44">_xlfn.IFS(N44&gt;=16,"A",N44&gt;=12,"B",N44&gt;=10,"C",N44&gt;=6,"D",N44&lt;=5,"E")</f>
        <v>C</v>
      </c>
    </row>
    <row r="45" spans="1:15">
      <c r="A45" s="39"/>
      <c r="B45" s="39"/>
      <c r="C45" s="39"/>
      <c r="D45" s="39"/>
      <c r="E45" s="39"/>
      <c r="G45" s="8"/>
      <c r="H45" s="8"/>
      <c r="I45" s="8"/>
      <c r="K45" s="17" t="s">
        <v>219</v>
      </c>
      <c r="L45" s="17" t="s">
        <v>220</v>
      </c>
      <c r="M45" s="17" t="s">
        <v>221</v>
      </c>
      <c r="N45" s="17">
        <v>9</v>
      </c>
      <c r="O45" s="17" t="str">
        <f t="array" ref="O45">_xlfn.IFS(N45&gt;=16,"A",N45&gt;=12,"B",N45&gt;=10,"C",N45&gt;=6,"D",N45&lt;=5,"E")</f>
        <v>D</v>
      </c>
    </row>
    <row r="46" spans="1:15">
      <c r="A46" s="39"/>
      <c r="B46" s="39"/>
      <c r="C46" s="39"/>
      <c r="D46" s="39"/>
      <c r="E46" s="39"/>
      <c r="G46" s="8"/>
      <c r="H46" s="8"/>
      <c r="I46" s="8"/>
      <c r="K46" s="17" t="s">
        <v>222</v>
      </c>
      <c r="L46" s="17" t="s">
        <v>223</v>
      </c>
      <c r="M46" s="17" t="s">
        <v>224</v>
      </c>
      <c r="N46" s="17">
        <v>9</v>
      </c>
      <c r="O46" s="17" t="str">
        <f t="array" ref="O46">_xlfn.IFS(N46&gt;=16,"A",N46&gt;=12,"B",N46&gt;=10,"C",N46&gt;=6,"D",N46&lt;=5,"E")</f>
        <v>D</v>
      </c>
    </row>
    <row r="47" spans="1:15">
      <c r="A47" s="39"/>
      <c r="B47" s="39"/>
      <c r="C47" s="39"/>
      <c r="D47" s="39"/>
      <c r="E47" s="39"/>
      <c r="G47" s="8"/>
      <c r="H47" s="8"/>
      <c r="I47" s="8"/>
      <c r="K47" s="17" t="s">
        <v>225</v>
      </c>
      <c r="L47" s="17" t="s">
        <v>226</v>
      </c>
      <c r="M47" s="17" t="s">
        <v>227</v>
      </c>
      <c r="N47" s="17">
        <v>10</v>
      </c>
      <c r="O47" s="17" t="str">
        <f t="array" ref="O47">_xlfn.IFS(N47&gt;=16,"A",N47&gt;=12,"B",N47&gt;=10,"C",N47&gt;=6,"D",N47&lt;=5,"E")</f>
        <v>C</v>
      </c>
    </row>
    <row r="48" spans="1:15">
      <c r="A48" s="39"/>
      <c r="B48" s="39"/>
      <c r="C48" s="39"/>
      <c r="D48" s="39"/>
      <c r="E48" s="39"/>
      <c r="G48" s="8"/>
      <c r="H48" s="8"/>
      <c r="I48" s="8"/>
      <c r="K48" s="17" t="s">
        <v>228</v>
      </c>
      <c r="L48" s="17" t="s">
        <v>229</v>
      </c>
      <c r="M48" s="17" t="s">
        <v>230</v>
      </c>
      <c r="N48" s="17">
        <v>14</v>
      </c>
      <c r="O48" s="17" t="str">
        <f t="array" ref="O48">_xlfn.IFS(N48&gt;=16,"A",N48&gt;=12,"B",N48&gt;=10,"C",N48&gt;=6,"D",N48&lt;=5,"E")</f>
        <v>B</v>
      </c>
    </row>
    <row r="49" spans="1:9">
      <c r="A49" s="39"/>
      <c r="B49" s="39"/>
      <c r="C49" s="39"/>
      <c r="D49" s="39"/>
      <c r="E49" s="39"/>
      <c r="G49" s="8"/>
      <c r="H49" s="8"/>
      <c r="I49" s="8"/>
    </row>
    <row r="50" spans="1:9">
      <c r="G50" s="8"/>
      <c r="H50" s="8"/>
      <c r="I50" s="8"/>
    </row>
    <row r="51" spans="1:9">
      <c r="G51" s="8"/>
      <c r="H51" s="8"/>
      <c r="I51" s="8"/>
    </row>
    <row r="52" spans="1:9">
      <c r="G52" s="8"/>
      <c r="H52" s="8"/>
      <c r="I52" s="8"/>
    </row>
    <row r="53" spans="1:9">
      <c r="G53" s="8"/>
      <c r="H53" s="8"/>
      <c r="I53" s="8"/>
    </row>
    <row r="54" spans="1:9">
      <c r="G54" s="8"/>
      <c r="H54" s="8"/>
      <c r="I54" s="8"/>
    </row>
    <row r="55" spans="1:9">
      <c r="G55" s="8"/>
      <c r="H55" s="8"/>
      <c r="I55" s="8"/>
    </row>
    <row r="56" spans="1:9">
      <c r="G56" s="8"/>
      <c r="H56" s="8"/>
      <c r="I56" s="8"/>
    </row>
    <row r="65" s="7" customFormat="1"/>
    <row r="66" s="7" customFormat="1"/>
  </sheetData>
  <sheetProtection algorithmName="SHA-512" hashValue="FRZKm0J2kXz6FLzNgI9rpZFC57wKKBpqUtstvTXiM5Hey814PADWR2KKxX2N6I3idER+XTwRZwshA3FlzeSCQA==" saltValue="j8cTeTMN16PIolHF4YAY9w==" spinCount="100000" sheet="1" selectLockedCells="1" selectUnlockedCells="1"/>
  <mergeCells count="3">
    <mergeCell ref="A3:B3"/>
    <mergeCell ref="L1:M1"/>
    <mergeCell ref="Q1:S1"/>
  </mergeCells>
  <phoneticPr fontId="2"/>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291A5F-4E55-4929-AFF5-A63E71D5FAB1}">
  <sheetPr>
    <tabColor rgb="FFFF0000"/>
  </sheetPr>
  <dimension ref="A1:CT78"/>
  <sheetViews>
    <sheetView showGridLines="0" view="pageBreakPreview" zoomScale="80" zoomScaleNormal="80" zoomScaleSheetLayoutView="80" workbookViewId="0">
      <selection activeCell="AH58" sqref="AH58"/>
    </sheetView>
  </sheetViews>
  <sheetFormatPr defaultColWidth="9" defaultRowHeight="15"/>
  <cols>
    <col min="1" max="1" width="3.88671875" style="2" customWidth="1"/>
    <col min="2" max="2" width="11.6640625" style="2" customWidth="1"/>
    <col min="3" max="3" width="3.88671875" style="2" customWidth="1"/>
    <col min="4" max="24" width="3.88671875" style="50" customWidth="1"/>
    <col min="25" max="30" width="3.88671875" style="2" customWidth="1"/>
    <col min="31" max="31" width="3.77734375" style="2" customWidth="1"/>
    <col min="32" max="33" width="7.77734375" style="2" customWidth="1"/>
    <col min="34" max="34" width="7.77734375" style="51" customWidth="1"/>
    <col min="35" max="56" width="7.77734375" style="2" customWidth="1"/>
    <col min="57" max="72" width="7.21875" style="2" customWidth="1"/>
    <col min="73" max="16384" width="9" style="2"/>
  </cols>
  <sheetData>
    <row r="1" spans="1:69" ht="19.95" customHeight="1">
      <c r="A1" s="499" t="s">
        <v>541</v>
      </c>
      <c r="B1" s="235"/>
      <c r="C1" s="1"/>
      <c r="J1" s="234"/>
      <c r="K1" s="234"/>
      <c r="L1" s="609" t="s">
        <v>371</v>
      </c>
      <c r="M1" s="609"/>
      <c r="N1" s="609"/>
      <c r="O1" s="609"/>
      <c r="P1" s="609"/>
      <c r="Q1" s="609"/>
      <c r="R1" s="244"/>
      <c r="S1" s="245" t="s">
        <v>398</v>
      </c>
      <c r="T1" s="244"/>
      <c r="U1" s="244"/>
      <c r="V1" s="244"/>
      <c r="W1" s="244"/>
      <c r="Y1" s="246"/>
      <c r="AF1" s="155" t="s">
        <v>374</v>
      </c>
      <c r="AH1" s="51" t="s">
        <v>243</v>
      </c>
    </row>
    <row r="2" spans="1:69" ht="16.2" customHeight="1">
      <c r="B2" s="100"/>
      <c r="C2" s="100"/>
      <c r="D2" s="100"/>
      <c r="E2" s="100"/>
      <c r="F2" s="100"/>
      <c r="G2" s="100"/>
      <c r="H2" s="100"/>
      <c r="I2" s="100"/>
      <c r="J2" s="234"/>
      <c r="K2" s="234"/>
      <c r="L2" s="609"/>
      <c r="M2" s="609"/>
      <c r="N2" s="609"/>
      <c r="O2" s="609"/>
      <c r="P2" s="609"/>
      <c r="Q2" s="609"/>
      <c r="R2" s="244"/>
      <c r="S2" s="247" t="s">
        <v>396</v>
      </c>
      <c r="T2" s="244"/>
      <c r="U2" s="244"/>
      <c r="V2" s="244"/>
      <c r="W2" s="244"/>
      <c r="X2" s="101"/>
      <c r="Y2" s="248"/>
      <c r="Z2" s="101"/>
      <c r="AA2" s="101"/>
      <c r="AB2" s="101"/>
      <c r="AC2" s="101"/>
      <c r="AD2" s="101"/>
      <c r="AF2" s="155" t="s">
        <v>320</v>
      </c>
      <c r="AH2" s="320" t="s">
        <v>77</v>
      </c>
      <c r="AI2" s="589" t="s">
        <v>333</v>
      </c>
      <c r="AJ2" s="590"/>
      <c r="AK2" s="590"/>
      <c r="AL2" s="590"/>
      <c r="AM2" s="590"/>
      <c r="AN2" s="590"/>
      <c r="AO2" s="590"/>
      <c r="AP2" s="590"/>
      <c r="AQ2" s="590"/>
      <c r="AR2" s="591"/>
      <c r="AT2" s="182"/>
      <c r="AU2" s="586"/>
      <c r="AV2" s="586"/>
      <c r="AW2" s="586"/>
    </row>
    <row r="3" spans="1:69" ht="19.2">
      <c r="A3" s="3"/>
      <c r="B3" s="3"/>
      <c r="C3" s="3"/>
      <c r="D3" s="52"/>
      <c r="E3" s="52"/>
      <c r="F3" s="52"/>
      <c r="G3" s="52"/>
      <c r="H3" s="52"/>
      <c r="I3" s="52"/>
      <c r="J3" s="331"/>
      <c r="K3" s="331"/>
      <c r="L3" s="610" t="str">
        <f>IFERROR(VLOOKUP($D$8,$AH$2:$AS$25,12,0),"")</f>
        <v>〔基盤強化推進費〕</v>
      </c>
      <c r="M3" s="610"/>
      <c r="N3" s="610"/>
      <c r="O3" s="610"/>
      <c r="P3" s="610"/>
      <c r="Q3" s="610"/>
      <c r="R3" s="249"/>
      <c r="S3" s="250" t="s">
        <v>397</v>
      </c>
      <c r="T3" s="249"/>
      <c r="U3" s="249"/>
      <c r="V3" s="249"/>
      <c r="W3" s="249"/>
      <c r="X3" s="102"/>
      <c r="Y3" s="251"/>
      <c r="Z3" s="1"/>
      <c r="AA3" s="1"/>
      <c r="AB3" s="1"/>
      <c r="AC3" s="1"/>
      <c r="AD3" s="1"/>
      <c r="AF3" s="155" t="s">
        <v>321</v>
      </c>
      <c r="AH3" s="103">
        <v>1</v>
      </c>
      <c r="AI3" s="601" t="s">
        <v>494</v>
      </c>
      <c r="AJ3" s="602"/>
      <c r="AK3" s="602"/>
      <c r="AL3" s="602"/>
      <c r="AM3" s="602"/>
      <c r="AN3" s="602"/>
      <c r="AO3" s="602"/>
      <c r="AP3" s="602"/>
      <c r="AQ3" s="602"/>
      <c r="AR3" s="603"/>
      <c r="AS3" s="156" t="s">
        <v>430</v>
      </c>
      <c r="AT3" s="587"/>
      <c r="AU3" s="588"/>
      <c r="AV3" s="588"/>
      <c r="AW3" s="588"/>
    </row>
    <row r="4" spans="1:69" ht="13.95" customHeight="1" thickBot="1">
      <c r="A4" s="1"/>
      <c r="B4" s="1"/>
      <c r="C4" s="1"/>
      <c r="J4" s="331"/>
      <c r="K4" s="331"/>
      <c r="L4" s="331"/>
      <c r="M4" s="331"/>
      <c r="N4" s="331"/>
      <c r="O4" s="331"/>
      <c r="P4" s="331"/>
      <c r="Q4" s="249"/>
      <c r="R4" s="249"/>
      <c r="S4" s="249"/>
      <c r="T4" s="249"/>
      <c r="U4" s="249"/>
      <c r="V4" s="249"/>
      <c r="W4" s="249"/>
      <c r="AF4" s="155" t="s">
        <v>322</v>
      </c>
      <c r="AH4" s="103">
        <v>2</v>
      </c>
      <c r="AI4" s="601" t="s">
        <v>495</v>
      </c>
      <c r="AJ4" s="602"/>
      <c r="AK4" s="602"/>
      <c r="AL4" s="602"/>
      <c r="AM4" s="602"/>
      <c r="AN4" s="602"/>
      <c r="AO4" s="602"/>
      <c r="AP4" s="602"/>
      <c r="AQ4" s="602"/>
      <c r="AR4" s="603"/>
      <c r="AS4" s="156" t="s">
        <v>430</v>
      </c>
      <c r="AT4" s="587"/>
      <c r="AU4" s="588"/>
      <c r="AV4" s="588"/>
      <c r="AW4" s="588"/>
    </row>
    <row r="5" spans="1:69" ht="15" customHeight="1">
      <c r="A5" s="53"/>
      <c r="B5" s="53"/>
      <c r="C5" s="53"/>
      <c r="R5" s="805" t="s">
        <v>247</v>
      </c>
      <c r="S5" s="806"/>
      <c r="T5" s="806"/>
      <c r="U5" s="807"/>
      <c r="V5" s="1125" t="str">
        <f>'例　①収支予算書　基盤強化推進費'!V5</f>
        <v>札幌地区バスケットボール協会</v>
      </c>
      <c r="W5" s="1126"/>
      <c r="X5" s="1126"/>
      <c r="Y5" s="1126"/>
      <c r="Z5" s="1126"/>
      <c r="AA5" s="1126"/>
      <c r="AB5" s="1126"/>
      <c r="AC5" s="1126"/>
      <c r="AD5" s="1127"/>
      <c r="AF5" s="155" t="s">
        <v>318</v>
      </c>
      <c r="AH5" s="103">
        <v>3</v>
      </c>
      <c r="AI5" s="601" t="s">
        <v>496</v>
      </c>
      <c r="AJ5" s="602"/>
      <c r="AK5" s="602"/>
      <c r="AL5" s="602"/>
      <c r="AM5" s="602"/>
      <c r="AN5" s="602"/>
      <c r="AO5" s="602"/>
      <c r="AP5" s="602"/>
      <c r="AQ5" s="602"/>
      <c r="AR5" s="603"/>
      <c r="AS5" s="156" t="s">
        <v>430</v>
      </c>
      <c r="AV5" s="50"/>
      <c r="AW5" s="50"/>
      <c r="AX5" s="50"/>
      <c r="AY5" s="50"/>
      <c r="AZ5" s="50"/>
      <c r="BA5" s="50"/>
      <c r="BB5" s="50"/>
      <c r="BC5" s="50"/>
      <c r="BD5" s="50"/>
      <c r="BE5" s="50"/>
      <c r="BF5" s="50"/>
      <c r="BG5" s="50"/>
      <c r="BH5" s="50"/>
      <c r="BI5" s="50"/>
      <c r="BJ5" s="50"/>
      <c r="BK5" s="50"/>
      <c r="BL5" s="50"/>
      <c r="BM5" s="50"/>
      <c r="BN5" s="50"/>
      <c r="BO5" s="50"/>
      <c r="BP5" s="50"/>
      <c r="BQ5" s="50"/>
    </row>
    <row r="6" spans="1:69" ht="13.5" customHeight="1">
      <c r="A6" s="53"/>
      <c r="B6" s="53"/>
      <c r="C6" s="53"/>
      <c r="R6" s="808" t="s">
        <v>248</v>
      </c>
      <c r="S6" s="809"/>
      <c r="T6" s="809"/>
      <c r="U6" s="810"/>
      <c r="V6" s="1128" t="str">
        <f>'例　①収支予算書　基盤強化推進費'!V6</f>
        <v>財務部</v>
      </c>
      <c r="W6" s="1129"/>
      <c r="X6" s="1129"/>
      <c r="Y6" s="1129"/>
      <c r="Z6" s="1129"/>
      <c r="AA6" s="1129"/>
      <c r="AB6" s="1129"/>
      <c r="AC6" s="1129"/>
      <c r="AD6" s="1130"/>
      <c r="AF6" s="155" t="s">
        <v>323</v>
      </c>
      <c r="AH6" s="98">
        <v>4</v>
      </c>
      <c r="AI6" s="604" t="s">
        <v>497</v>
      </c>
      <c r="AJ6" s="605"/>
      <c r="AK6" s="605"/>
      <c r="AL6" s="605"/>
      <c r="AM6" s="605"/>
      <c r="AN6" s="605"/>
      <c r="AO6" s="605"/>
      <c r="AP6" s="605"/>
      <c r="AQ6" s="605"/>
      <c r="AR6" s="606"/>
      <c r="AS6" s="156" t="s">
        <v>430</v>
      </c>
      <c r="AU6" s="50"/>
      <c r="AV6" s="50"/>
      <c r="AW6" s="50"/>
      <c r="AX6" s="50"/>
      <c r="AY6" s="50"/>
      <c r="AZ6" s="50"/>
      <c r="BA6" s="50"/>
      <c r="BB6" s="50"/>
      <c r="BC6" s="50"/>
      <c r="BD6" s="50"/>
      <c r="BE6" s="50"/>
      <c r="BF6" s="50"/>
      <c r="BG6" s="50"/>
      <c r="BH6" s="50"/>
      <c r="BI6" s="50"/>
      <c r="BJ6" s="50"/>
      <c r="BK6" s="50"/>
      <c r="BL6" s="50"/>
      <c r="BM6" s="50"/>
      <c r="BN6" s="50"/>
      <c r="BO6" s="50"/>
      <c r="BP6" s="50"/>
      <c r="BQ6" s="50"/>
    </row>
    <row r="7" spans="1:69" ht="13.95" customHeight="1" thickBot="1">
      <c r="A7" s="1"/>
      <c r="B7" s="1"/>
      <c r="C7" s="1"/>
      <c r="D7" s="1"/>
      <c r="E7" s="1"/>
      <c r="F7" s="1"/>
      <c r="R7" s="808" t="s">
        <v>24</v>
      </c>
      <c r="S7" s="809"/>
      <c r="T7" s="809"/>
      <c r="U7" s="810"/>
      <c r="V7" s="1128" t="str">
        <f>'例　①収支予算書　基盤強化推進費'!V7</f>
        <v>部長　　野村　慶一</v>
      </c>
      <c r="W7" s="1129"/>
      <c r="X7" s="1129"/>
      <c r="Y7" s="1129"/>
      <c r="Z7" s="1129"/>
      <c r="AA7" s="1129"/>
      <c r="AB7" s="1129"/>
      <c r="AC7" s="1129"/>
      <c r="AD7" s="1130"/>
      <c r="AF7" s="155" t="s">
        <v>324</v>
      </c>
      <c r="AH7" s="98">
        <v>5</v>
      </c>
      <c r="AI7" s="604" t="s">
        <v>498</v>
      </c>
      <c r="AJ7" s="605"/>
      <c r="AK7" s="605"/>
      <c r="AL7" s="605"/>
      <c r="AM7" s="605"/>
      <c r="AN7" s="605"/>
      <c r="AO7" s="605"/>
      <c r="AP7" s="605"/>
      <c r="AQ7" s="605"/>
      <c r="AR7" s="606"/>
      <c r="AS7" s="156" t="s">
        <v>430</v>
      </c>
      <c r="AU7" s="50"/>
      <c r="AV7" s="50"/>
      <c r="AW7" s="50"/>
      <c r="AX7" s="50"/>
      <c r="AY7" s="50"/>
      <c r="AZ7" s="50"/>
      <c r="BA7" s="50"/>
      <c r="BB7" s="50"/>
      <c r="BC7" s="50"/>
      <c r="BD7" s="50"/>
      <c r="BE7" s="50"/>
      <c r="BF7" s="50"/>
      <c r="BG7" s="50"/>
      <c r="BH7" s="50"/>
      <c r="BI7" s="50"/>
      <c r="BJ7" s="50"/>
      <c r="BK7" s="50"/>
      <c r="BL7" s="50"/>
      <c r="BM7" s="50"/>
      <c r="BN7" s="50"/>
      <c r="BO7" s="50"/>
      <c r="BP7" s="50"/>
      <c r="BQ7" s="50"/>
    </row>
    <row r="8" spans="1:69" ht="13.2" customHeight="1" thickTop="1" thickBot="1">
      <c r="A8" s="595" t="s">
        <v>77</v>
      </c>
      <c r="B8" s="596"/>
      <c r="C8" s="597"/>
      <c r="D8" s="1131">
        <f>'例　①収支予算書　基盤強化推進費'!$D$8</f>
        <v>11</v>
      </c>
      <c r="E8" s="1132"/>
      <c r="F8" s="1133"/>
      <c r="G8" s="81"/>
      <c r="H8" s="81"/>
      <c r="I8" s="81"/>
      <c r="J8" s="81"/>
      <c r="K8" s="81"/>
      <c r="L8" s="81"/>
      <c r="M8" s="81"/>
      <c r="N8" s="81"/>
      <c r="O8" s="81"/>
      <c r="P8" s="81"/>
      <c r="Q8" s="81"/>
      <c r="R8" s="811" t="s">
        <v>372</v>
      </c>
      <c r="S8" s="812"/>
      <c r="T8" s="812"/>
      <c r="U8" s="813"/>
      <c r="V8" s="1137" t="str">
        <f>'例　①収支予算書　基盤強化推進費'!V8</f>
        <v>090-XXXX-XXXX</v>
      </c>
      <c r="W8" s="1138"/>
      <c r="X8" s="1138"/>
      <c r="Y8" s="1138"/>
      <c r="Z8" s="1138"/>
      <c r="AA8" s="1138"/>
      <c r="AB8" s="1138"/>
      <c r="AC8" s="1138"/>
      <c r="AD8" s="1139"/>
      <c r="AF8" s="155" t="s">
        <v>319</v>
      </c>
      <c r="AH8" s="98">
        <v>6</v>
      </c>
      <c r="AI8" s="604" t="s">
        <v>499</v>
      </c>
      <c r="AJ8" s="605"/>
      <c r="AK8" s="605"/>
      <c r="AL8" s="605"/>
      <c r="AM8" s="605"/>
      <c r="AN8" s="605"/>
      <c r="AO8" s="605"/>
      <c r="AP8" s="605"/>
      <c r="AQ8" s="605"/>
      <c r="AR8" s="606"/>
      <c r="AS8" s="156" t="s">
        <v>430</v>
      </c>
      <c r="AU8" s="50"/>
    </row>
    <row r="9" spans="1:69" ht="13.2" customHeight="1" thickBot="1">
      <c r="A9" s="598"/>
      <c r="B9" s="599"/>
      <c r="C9" s="600"/>
      <c r="D9" s="1134"/>
      <c r="E9" s="1135"/>
      <c r="F9" s="1136"/>
      <c r="G9" s="183"/>
      <c r="H9" s="183"/>
      <c r="I9" s="183"/>
      <c r="J9" s="184"/>
      <c r="K9" s="184"/>
      <c r="L9" s="184"/>
      <c r="M9" s="184"/>
      <c r="N9" s="184"/>
      <c r="O9" s="184"/>
      <c r="P9" s="184"/>
      <c r="Q9" s="184"/>
      <c r="R9" s="184"/>
      <c r="S9" s="184"/>
      <c r="T9" s="184"/>
      <c r="U9" s="184"/>
      <c r="V9" s="184"/>
      <c r="W9" s="184"/>
      <c r="X9" s="184"/>
      <c r="Y9" s="183"/>
      <c r="Z9" s="183"/>
      <c r="AA9" s="183"/>
      <c r="AB9" s="183"/>
      <c r="AC9" s="183"/>
      <c r="AD9" s="183"/>
      <c r="AF9" s="155" t="s">
        <v>325</v>
      </c>
      <c r="AH9" s="105">
        <v>7</v>
      </c>
      <c r="AI9" s="554" t="s">
        <v>500</v>
      </c>
      <c r="AJ9" s="555"/>
      <c r="AK9" s="555"/>
      <c r="AL9" s="555"/>
      <c r="AM9" s="555"/>
      <c r="AN9" s="555"/>
      <c r="AO9" s="555"/>
      <c r="AP9" s="555"/>
      <c r="AQ9" s="555"/>
      <c r="AR9" s="556"/>
      <c r="AS9" s="156" t="s">
        <v>430</v>
      </c>
    </row>
    <row r="10" spans="1:69" ht="16.5" customHeight="1" thickTop="1">
      <c r="A10" s="510" t="s">
        <v>242</v>
      </c>
      <c r="B10" s="511"/>
      <c r="C10" s="511"/>
      <c r="D10" s="512" t="str">
        <f>IFERROR(VLOOKUP($D$8,$AH$2:$AR$25,2,0),"")</f>
        <v>登録推進事業費　1.一般カテゴリー（Ⅱ種）登録推進事業　①市町村等地域単位の競技会の開催</v>
      </c>
      <c r="E10" s="513"/>
      <c r="F10" s="513"/>
      <c r="G10" s="514"/>
      <c r="H10" s="514"/>
      <c r="I10" s="514"/>
      <c r="J10" s="514"/>
      <c r="K10" s="514"/>
      <c r="L10" s="514"/>
      <c r="M10" s="514"/>
      <c r="N10" s="514"/>
      <c r="O10" s="514"/>
      <c r="P10" s="514"/>
      <c r="Q10" s="514"/>
      <c r="R10" s="514"/>
      <c r="S10" s="514"/>
      <c r="T10" s="514"/>
      <c r="U10" s="514"/>
      <c r="V10" s="514"/>
      <c r="W10" s="514"/>
      <c r="X10" s="514"/>
      <c r="Y10" s="514"/>
      <c r="Z10" s="514"/>
      <c r="AA10" s="514"/>
      <c r="AB10" s="514"/>
      <c r="AC10" s="514"/>
      <c r="AD10" s="515"/>
      <c r="AF10" s="155" t="s">
        <v>331</v>
      </c>
      <c r="AH10" s="105">
        <v>8</v>
      </c>
      <c r="AI10" s="554" t="s">
        <v>501</v>
      </c>
      <c r="AJ10" s="555"/>
      <c r="AK10" s="555"/>
      <c r="AL10" s="555"/>
      <c r="AM10" s="555"/>
      <c r="AN10" s="555"/>
      <c r="AO10" s="555"/>
      <c r="AP10" s="555"/>
      <c r="AQ10" s="555"/>
      <c r="AR10" s="556"/>
      <c r="AS10" s="156" t="s">
        <v>430</v>
      </c>
    </row>
    <row r="11" spans="1:69" ht="16.5" customHeight="1" thickBot="1">
      <c r="A11" s="516" t="s">
        <v>68</v>
      </c>
      <c r="B11" s="517"/>
      <c r="C11" s="517"/>
      <c r="D11" s="1142" t="str">
        <f>'例　①収支予算書　基盤強化推進費'!D11</f>
        <v>【社会人】</v>
      </c>
      <c r="E11" s="1143"/>
      <c r="F11" s="1143"/>
      <c r="G11" s="1143"/>
      <c r="H11" s="1143"/>
      <c r="I11" s="1143"/>
      <c r="J11" s="1144" t="str">
        <f>'例　①収支予算書　基盤強化推進費'!J11</f>
        <v>第1回　一般Ⅱ種登録交歓大会</v>
      </c>
      <c r="K11" s="1144"/>
      <c r="L11" s="1144"/>
      <c r="M11" s="1144"/>
      <c r="N11" s="1144"/>
      <c r="O11" s="1144"/>
      <c r="P11" s="1144"/>
      <c r="Q11" s="1144"/>
      <c r="R11" s="1144"/>
      <c r="S11" s="1144"/>
      <c r="T11" s="1144"/>
      <c r="U11" s="1144"/>
      <c r="V11" s="1144"/>
      <c r="W11" s="1144"/>
      <c r="X11" s="1144"/>
      <c r="Y11" s="1144"/>
      <c r="Z11" s="1144"/>
      <c r="AA11" s="1144"/>
      <c r="AB11" s="1144"/>
      <c r="AC11" s="1144"/>
      <c r="AD11" s="1145"/>
      <c r="AF11" s="155" t="s">
        <v>326</v>
      </c>
      <c r="AH11" s="106">
        <v>9</v>
      </c>
      <c r="AI11" s="557" t="s">
        <v>502</v>
      </c>
      <c r="AJ11" s="558"/>
      <c r="AK11" s="558"/>
      <c r="AL11" s="558"/>
      <c r="AM11" s="558"/>
      <c r="AN11" s="558"/>
      <c r="AO11" s="558"/>
      <c r="AP11" s="558"/>
      <c r="AQ11" s="558"/>
      <c r="AR11" s="559"/>
      <c r="AS11" s="156" t="s">
        <v>430</v>
      </c>
      <c r="AT11" s="156" t="s">
        <v>426</v>
      </c>
    </row>
    <row r="12" spans="1:69" ht="16.5" customHeight="1">
      <c r="A12" s="624" t="s">
        <v>378</v>
      </c>
      <c r="B12" s="625"/>
      <c r="C12" s="233" t="s">
        <v>377</v>
      </c>
      <c r="D12" s="231"/>
      <c r="E12" s="231"/>
      <c r="F12" s="231"/>
      <c r="G12" s="231"/>
      <c r="H12" s="231"/>
      <c r="I12" s="231"/>
      <c r="J12" s="231"/>
      <c r="K12" s="231"/>
      <c r="L12" s="231"/>
      <c r="M12" s="231"/>
      <c r="N12" s="231"/>
      <c r="O12" s="231"/>
      <c r="P12" s="231"/>
      <c r="Q12" s="231"/>
      <c r="R12" s="231"/>
      <c r="S12" s="231"/>
      <c r="T12" s="231"/>
      <c r="U12" s="231"/>
      <c r="V12" s="231"/>
      <c r="W12" s="231"/>
      <c r="X12" s="231"/>
      <c r="Y12" s="231"/>
      <c r="Z12" s="231"/>
      <c r="AA12" s="231"/>
      <c r="AB12" s="231"/>
      <c r="AC12" s="231"/>
      <c r="AD12" s="232"/>
      <c r="AF12" s="155" t="s">
        <v>327</v>
      </c>
      <c r="AH12" s="106">
        <v>10</v>
      </c>
      <c r="AI12" s="557" t="s">
        <v>503</v>
      </c>
      <c r="AJ12" s="558"/>
      <c r="AK12" s="558"/>
      <c r="AL12" s="558"/>
      <c r="AM12" s="558"/>
      <c r="AN12" s="558"/>
      <c r="AO12" s="558"/>
      <c r="AP12" s="558"/>
      <c r="AQ12" s="558"/>
      <c r="AR12" s="559"/>
      <c r="AS12" s="156" t="s">
        <v>430</v>
      </c>
      <c r="AT12" s="156" t="s">
        <v>429</v>
      </c>
      <c r="AX12" s="155" t="s">
        <v>373</v>
      </c>
    </row>
    <row r="13" spans="1:69">
      <c r="A13" s="533" t="s">
        <v>379</v>
      </c>
      <c r="B13" s="534"/>
      <c r="C13" s="540" t="s">
        <v>263</v>
      </c>
      <c r="D13" s="540"/>
      <c r="E13" s="540"/>
      <c r="F13" s="540"/>
      <c r="G13" s="540"/>
      <c r="H13" s="540"/>
      <c r="I13" s="540"/>
      <c r="J13" s="540"/>
      <c r="K13" s="540"/>
      <c r="L13" s="540"/>
      <c r="M13" s="540"/>
      <c r="N13" s="540"/>
      <c r="O13" s="540"/>
      <c r="P13" s="540"/>
      <c r="Q13" s="540"/>
      <c r="R13" s="540"/>
      <c r="S13" s="540"/>
      <c r="T13" s="540"/>
      <c r="U13" s="540"/>
      <c r="V13" s="540"/>
      <c r="W13" s="540"/>
      <c r="X13" s="540"/>
      <c r="Y13" s="540"/>
      <c r="Z13" s="540"/>
      <c r="AA13" s="540"/>
      <c r="AB13" s="540"/>
      <c r="AC13" s="540"/>
      <c r="AD13" s="541"/>
      <c r="AF13" s="155" t="s">
        <v>328</v>
      </c>
      <c r="AH13" s="104">
        <v>11</v>
      </c>
      <c r="AI13" s="560" t="s">
        <v>359</v>
      </c>
      <c r="AJ13" s="561"/>
      <c r="AK13" s="561"/>
      <c r="AL13" s="561"/>
      <c r="AM13" s="561"/>
      <c r="AN13" s="561"/>
      <c r="AO13" s="561"/>
      <c r="AP13" s="561"/>
      <c r="AQ13" s="561"/>
      <c r="AR13" s="562"/>
      <c r="AS13" s="156" t="s">
        <v>430</v>
      </c>
      <c r="AT13" s="156" t="s">
        <v>249</v>
      </c>
      <c r="AX13" s="156" t="s">
        <v>249</v>
      </c>
    </row>
    <row r="14" spans="1:69">
      <c r="A14" s="533" t="s">
        <v>380</v>
      </c>
      <c r="B14" s="534"/>
      <c r="C14" s="1140" t="str">
        <f>'例　①収支予算書　基盤強化推進費'!$C$14</f>
        <v>（一財）北海道バスケットボール協会</v>
      </c>
      <c r="D14" s="1140"/>
      <c r="E14" s="1140"/>
      <c r="F14" s="1140"/>
      <c r="G14" s="1140"/>
      <c r="H14" s="1140"/>
      <c r="I14" s="1140"/>
      <c r="J14" s="1140"/>
      <c r="K14" s="1140"/>
      <c r="L14" s="1140"/>
      <c r="M14" s="1140"/>
      <c r="N14" s="1140"/>
      <c r="O14" s="1140"/>
      <c r="P14" s="1140"/>
      <c r="Q14" s="1140"/>
      <c r="R14" s="1140"/>
      <c r="S14" s="1140"/>
      <c r="T14" s="1140"/>
      <c r="U14" s="1140"/>
      <c r="V14" s="1140"/>
      <c r="W14" s="1140"/>
      <c r="X14" s="1140"/>
      <c r="Y14" s="1140"/>
      <c r="Z14" s="1140"/>
      <c r="AA14" s="1140"/>
      <c r="AB14" s="1140"/>
      <c r="AC14" s="1140"/>
      <c r="AD14" s="1141"/>
      <c r="AF14" s="155" t="s">
        <v>329</v>
      </c>
      <c r="AH14" s="104">
        <v>12</v>
      </c>
      <c r="AI14" s="560" t="s">
        <v>360</v>
      </c>
      <c r="AJ14" s="561"/>
      <c r="AK14" s="561"/>
      <c r="AL14" s="561"/>
      <c r="AM14" s="561"/>
      <c r="AN14" s="561"/>
      <c r="AO14" s="561"/>
      <c r="AP14" s="561"/>
      <c r="AQ14" s="561"/>
      <c r="AR14" s="562"/>
      <c r="AS14" s="156" t="s">
        <v>430</v>
      </c>
      <c r="AT14" s="156" t="s">
        <v>250</v>
      </c>
      <c r="AX14" s="156" t="s">
        <v>250</v>
      </c>
    </row>
    <row r="15" spans="1:69">
      <c r="A15" s="533" t="s">
        <v>381</v>
      </c>
      <c r="B15" s="534"/>
      <c r="C15" s="435">
        <v>20</v>
      </c>
      <c r="D15" s="446">
        <f>'例　①収支予算書　基盤強化推進費'!$D$15</f>
        <v>26</v>
      </c>
      <c r="E15" s="435" t="s">
        <v>388</v>
      </c>
      <c r="F15" s="446">
        <f>'例　①収支予算書　基盤強化推進費'!$F$15</f>
        <v>10</v>
      </c>
      <c r="G15" s="435" t="s">
        <v>389</v>
      </c>
      <c r="H15" s="446">
        <f>'例　①収支予算書　基盤強化推進費'!$H$15</f>
        <v>5</v>
      </c>
      <c r="I15" s="435" t="s">
        <v>390</v>
      </c>
      <c r="J15" s="252" t="s">
        <v>75</v>
      </c>
      <c r="K15" s="435">
        <v>20</v>
      </c>
      <c r="L15" s="446">
        <f>'例　①収支予算書　基盤強化推進費'!$L$15</f>
        <v>26</v>
      </c>
      <c r="M15" s="435" t="s">
        <v>388</v>
      </c>
      <c r="N15" s="446">
        <f>'例　①収支予算書　基盤強化推進費'!$N$15</f>
        <v>10</v>
      </c>
      <c r="O15" s="435" t="s">
        <v>389</v>
      </c>
      <c r="P15" s="446">
        <f>'例　①収支予算書　基盤強化推進費'!$P$15</f>
        <v>6</v>
      </c>
      <c r="Q15" s="435" t="s">
        <v>390</v>
      </c>
      <c r="R15" s="252" t="s">
        <v>436</v>
      </c>
      <c r="S15" s="446">
        <f>'例　①収支予算書　基盤強化推進費'!$S$15</f>
        <v>2</v>
      </c>
      <c r="T15" s="611" t="s">
        <v>437</v>
      </c>
      <c r="U15" s="611"/>
      <c r="V15" s="185"/>
      <c r="W15" s="185"/>
      <c r="X15" s="185"/>
      <c r="Y15" s="185"/>
      <c r="Z15" s="185"/>
      <c r="AA15" s="185"/>
      <c r="AB15" s="185"/>
      <c r="AC15" s="185"/>
      <c r="AD15" s="253"/>
      <c r="AF15" s="155" t="s">
        <v>330</v>
      </c>
      <c r="AH15" s="98">
        <v>13</v>
      </c>
      <c r="AI15" s="563" t="s">
        <v>361</v>
      </c>
      <c r="AJ15" s="564"/>
      <c r="AK15" s="564"/>
      <c r="AL15" s="564"/>
      <c r="AM15" s="564"/>
      <c r="AN15" s="564"/>
      <c r="AO15" s="564"/>
      <c r="AP15" s="564"/>
      <c r="AQ15" s="564"/>
      <c r="AR15" s="565"/>
      <c r="AS15" s="156" t="s">
        <v>430</v>
      </c>
      <c r="AT15" s="156" t="s">
        <v>253</v>
      </c>
      <c r="AX15" s="156" t="s">
        <v>253</v>
      </c>
    </row>
    <row r="16" spans="1:69" ht="13.2" customHeight="1">
      <c r="A16" s="518" t="s">
        <v>382</v>
      </c>
      <c r="B16" s="519"/>
      <c r="C16" s="1146" t="str">
        <f>'例　①収支予算書　基盤強化推進費'!C16</f>
        <v>〇〇総合体育館</v>
      </c>
      <c r="D16" s="1146"/>
      <c r="E16" s="1146"/>
      <c r="F16" s="1146"/>
      <c r="G16" s="1146"/>
      <c r="H16" s="1146"/>
      <c r="I16" s="1146"/>
      <c r="J16" s="1146"/>
      <c r="K16" s="1146"/>
      <c r="L16" s="1146"/>
      <c r="M16" s="1146"/>
      <c r="N16" s="1146"/>
      <c r="O16" s="1146"/>
      <c r="P16" s="1146"/>
      <c r="Q16" s="1146"/>
      <c r="R16" s="1146"/>
      <c r="S16" s="1146"/>
      <c r="T16" s="1146"/>
      <c r="U16" s="1146"/>
      <c r="V16" s="1146"/>
      <c r="W16" s="1146"/>
      <c r="X16" s="1146"/>
      <c r="Y16" s="1146"/>
      <c r="Z16" s="1146"/>
      <c r="AA16" s="1146"/>
      <c r="AB16" s="1146"/>
      <c r="AC16" s="1146"/>
      <c r="AD16" s="1147"/>
      <c r="AF16" s="155" t="s">
        <v>491</v>
      </c>
      <c r="AH16" s="98">
        <v>14</v>
      </c>
      <c r="AI16" s="563" t="s">
        <v>362</v>
      </c>
      <c r="AJ16" s="564"/>
      <c r="AK16" s="564"/>
      <c r="AL16" s="564"/>
      <c r="AM16" s="564"/>
      <c r="AN16" s="564"/>
      <c r="AO16" s="564"/>
      <c r="AP16" s="564"/>
      <c r="AQ16" s="564"/>
      <c r="AR16" s="565"/>
      <c r="AS16" s="156" t="s">
        <v>430</v>
      </c>
      <c r="AT16" s="156" t="s">
        <v>251</v>
      </c>
      <c r="AX16" s="156" t="s">
        <v>251</v>
      </c>
    </row>
    <row r="17" spans="1:69" ht="25.95" customHeight="1">
      <c r="A17" s="518" t="s">
        <v>383</v>
      </c>
      <c r="B17" s="519"/>
      <c r="C17" s="1146" t="str">
        <f>'例　①収支予算書　基盤強化推進費'!C17</f>
        <v>一般カテゴリーのⅡ種登録チーム・競技者の増加を図る</v>
      </c>
      <c r="D17" s="1146"/>
      <c r="E17" s="1146"/>
      <c r="F17" s="1146"/>
      <c r="G17" s="1146"/>
      <c r="H17" s="1146"/>
      <c r="I17" s="1146"/>
      <c r="J17" s="1146"/>
      <c r="K17" s="1146"/>
      <c r="L17" s="1146"/>
      <c r="M17" s="1146"/>
      <c r="N17" s="1146"/>
      <c r="O17" s="1146"/>
      <c r="P17" s="1146"/>
      <c r="Q17" s="1146"/>
      <c r="R17" s="1146"/>
      <c r="S17" s="1146"/>
      <c r="T17" s="1146"/>
      <c r="U17" s="1146"/>
      <c r="V17" s="1146"/>
      <c r="W17" s="1146"/>
      <c r="X17" s="1146"/>
      <c r="Y17" s="1146"/>
      <c r="Z17" s="1146"/>
      <c r="AA17" s="1146"/>
      <c r="AB17" s="1146"/>
      <c r="AC17" s="1146"/>
      <c r="AD17" s="1147"/>
      <c r="AF17" s="156"/>
      <c r="AH17" s="98">
        <v>15</v>
      </c>
      <c r="AI17" s="563" t="s">
        <v>363</v>
      </c>
      <c r="AJ17" s="564"/>
      <c r="AK17" s="564"/>
      <c r="AL17" s="564"/>
      <c r="AM17" s="564"/>
      <c r="AN17" s="564"/>
      <c r="AO17" s="564"/>
      <c r="AP17" s="564"/>
      <c r="AQ17" s="564"/>
      <c r="AR17" s="565"/>
      <c r="AS17" s="156" t="s">
        <v>430</v>
      </c>
      <c r="AT17" s="156" t="s">
        <v>252</v>
      </c>
      <c r="AX17" s="156" t="s">
        <v>252</v>
      </c>
    </row>
    <row r="18" spans="1:69" ht="15" customHeight="1">
      <c r="A18" s="518" t="s">
        <v>384</v>
      </c>
      <c r="B18" s="519"/>
      <c r="C18" s="1146" t="str">
        <f>'例　①収支予算書　基盤強化推進費'!C18</f>
        <v>TeamJBA登録　（Ⅱ種登録チーム、および新規Ⅱ種登録予定チーム）</v>
      </c>
      <c r="D18" s="1146"/>
      <c r="E18" s="1146"/>
      <c r="F18" s="1146"/>
      <c r="G18" s="1146"/>
      <c r="H18" s="1146"/>
      <c r="I18" s="1146"/>
      <c r="J18" s="1146"/>
      <c r="K18" s="1146"/>
      <c r="L18" s="1146"/>
      <c r="M18" s="1146"/>
      <c r="N18" s="1146"/>
      <c r="O18" s="1146"/>
      <c r="P18" s="1146"/>
      <c r="Q18" s="1146"/>
      <c r="R18" s="1146"/>
      <c r="S18" s="1146"/>
      <c r="T18" s="1146"/>
      <c r="U18" s="1146"/>
      <c r="V18" s="1146"/>
      <c r="W18" s="1146"/>
      <c r="X18" s="1146"/>
      <c r="Y18" s="1146"/>
      <c r="Z18" s="1146"/>
      <c r="AA18" s="1146"/>
      <c r="AB18" s="1146"/>
      <c r="AC18" s="1146"/>
      <c r="AD18" s="1147"/>
      <c r="AF18" s="156"/>
      <c r="AH18" s="107">
        <v>16</v>
      </c>
      <c r="AI18" s="566" t="s">
        <v>364</v>
      </c>
      <c r="AJ18" s="567"/>
      <c r="AK18" s="567"/>
      <c r="AL18" s="567"/>
      <c r="AM18" s="567"/>
      <c r="AN18" s="567"/>
      <c r="AO18" s="567"/>
      <c r="AP18" s="567"/>
      <c r="AQ18" s="567"/>
      <c r="AR18" s="568"/>
      <c r="AS18" s="156" t="s">
        <v>430</v>
      </c>
      <c r="AT18" s="156" t="s">
        <v>254</v>
      </c>
      <c r="AX18" s="156" t="s">
        <v>254</v>
      </c>
    </row>
    <row r="19" spans="1:69" ht="37.950000000000003" customHeight="1" thickBot="1">
      <c r="A19" s="527" t="s">
        <v>385</v>
      </c>
      <c r="B19" s="528"/>
      <c r="C19" s="1151" t="str">
        <f>'例　①収支予算書　基盤強化推進費'!C19</f>
        <v>参加チーム数により、最低２試合は実施できるように組み合わせる。</v>
      </c>
      <c r="D19" s="1151"/>
      <c r="E19" s="1151"/>
      <c r="F19" s="1151"/>
      <c r="G19" s="1151"/>
      <c r="H19" s="1151"/>
      <c r="I19" s="1151"/>
      <c r="J19" s="1151"/>
      <c r="K19" s="1151"/>
      <c r="L19" s="1151"/>
      <c r="M19" s="1151"/>
      <c r="N19" s="1151"/>
      <c r="O19" s="1151"/>
      <c r="P19" s="1151"/>
      <c r="Q19" s="1151"/>
      <c r="R19" s="1151"/>
      <c r="S19" s="1151"/>
      <c r="T19" s="1151"/>
      <c r="U19" s="1151"/>
      <c r="V19" s="1151"/>
      <c r="W19" s="1151"/>
      <c r="X19" s="1151"/>
      <c r="Y19" s="1151"/>
      <c r="Z19" s="1151"/>
      <c r="AA19" s="1151"/>
      <c r="AB19" s="1151"/>
      <c r="AC19" s="1151"/>
      <c r="AD19" s="1152"/>
      <c r="AF19" s="156"/>
      <c r="AH19" s="107">
        <v>17</v>
      </c>
      <c r="AI19" s="566" t="s">
        <v>365</v>
      </c>
      <c r="AJ19" s="567"/>
      <c r="AK19" s="567"/>
      <c r="AL19" s="567"/>
      <c r="AM19" s="567"/>
      <c r="AN19" s="567"/>
      <c r="AO19" s="567"/>
      <c r="AP19" s="567"/>
      <c r="AQ19" s="567"/>
      <c r="AR19" s="568"/>
      <c r="AS19" s="156" t="s">
        <v>430</v>
      </c>
      <c r="AT19" s="156" t="s">
        <v>255</v>
      </c>
      <c r="AX19" s="156" t="s">
        <v>255</v>
      </c>
    </row>
    <row r="20" spans="1:69" ht="21.6" customHeight="1">
      <c r="A20" s="186"/>
      <c r="B20" s="186"/>
      <c r="C20" s="186"/>
      <c r="D20" s="187"/>
      <c r="E20" s="187"/>
      <c r="F20" s="187"/>
      <c r="G20" s="187"/>
      <c r="H20" s="187"/>
      <c r="I20" s="187"/>
      <c r="J20" s="187"/>
      <c r="K20" s="187"/>
      <c r="L20" s="187"/>
      <c r="M20" s="187"/>
      <c r="N20" s="187"/>
      <c r="O20" s="187"/>
      <c r="P20" s="187"/>
      <c r="Q20" s="187"/>
      <c r="R20" s="187"/>
      <c r="S20" s="187"/>
      <c r="T20" s="187"/>
      <c r="U20" s="187"/>
      <c r="V20" s="187"/>
      <c r="W20" s="187"/>
      <c r="X20" s="187"/>
      <c r="Y20" s="186"/>
      <c r="Z20" s="186"/>
      <c r="AA20" s="186"/>
      <c r="AB20" s="186"/>
      <c r="AC20" s="186"/>
      <c r="AD20" s="186"/>
      <c r="AF20" s="156"/>
      <c r="AH20" s="103">
        <v>18</v>
      </c>
      <c r="AI20" s="592" t="s">
        <v>366</v>
      </c>
      <c r="AJ20" s="593"/>
      <c r="AK20" s="593"/>
      <c r="AL20" s="593"/>
      <c r="AM20" s="593"/>
      <c r="AN20" s="593"/>
      <c r="AO20" s="593"/>
      <c r="AP20" s="593"/>
      <c r="AQ20" s="593"/>
      <c r="AR20" s="594"/>
      <c r="AS20" s="156" t="s">
        <v>430</v>
      </c>
      <c r="AT20" s="156" t="s">
        <v>256</v>
      </c>
      <c r="AX20" s="156" t="s">
        <v>256</v>
      </c>
    </row>
    <row r="21" spans="1:69" ht="14.25" customHeight="1" thickBot="1">
      <c r="A21" s="72" t="s">
        <v>7</v>
      </c>
      <c r="B21" s="72"/>
      <c r="C21" s="72"/>
      <c r="D21" s="188"/>
      <c r="E21" s="188"/>
      <c r="F21" s="188"/>
      <c r="G21" s="614" t="s">
        <v>5</v>
      </c>
      <c r="H21" s="614"/>
      <c r="I21" s="614"/>
      <c r="J21" s="614"/>
      <c r="K21" s="614"/>
      <c r="L21" s="614"/>
      <c r="M21" s="614"/>
      <c r="N21" s="614"/>
      <c r="O21" s="614"/>
      <c r="P21" s="614"/>
      <c r="Q21" s="614"/>
      <c r="R21" s="614"/>
      <c r="S21" s="614"/>
      <c r="T21" s="614"/>
      <c r="U21" s="614"/>
      <c r="V21" s="614"/>
      <c r="W21" s="614"/>
      <c r="X21" s="614"/>
      <c r="Y21" s="614"/>
      <c r="Z21" s="614"/>
      <c r="AA21" s="614"/>
      <c r="AB21" s="614"/>
      <c r="AC21" s="614"/>
      <c r="AD21" s="614"/>
      <c r="AF21" s="156"/>
      <c r="AH21" s="103">
        <v>19</v>
      </c>
      <c r="AI21" s="592" t="s">
        <v>367</v>
      </c>
      <c r="AJ21" s="593"/>
      <c r="AK21" s="593"/>
      <c r="AL21" s="593"/>
      <c r="AM21" s="593"/>
      <c r="AN21" s="593"/>
      <c r="AO21" s="593"/>
      <c r="AP21" s="593"/>
      <c r="AQ21" s="593"/>
      <c r="AR21" s="594"/>
      <c r="AS21" s="156" t="s">
        <v>430</v>
      </c>
      <c r="AT21" s="156" t="s">
        <v>257</v>
      </c>
      <c r="AU21" s="54"/>
      <c r="AV21" s="54"/>
      <c r="AW21" s="54"/>
      <c r="AX21" s="156" t="s">
        <v>257</v>
      </c>
      <c r="AY21" s="54"/>
      <c r="AZ21" s="54"/>
      <c r="BA21" s="54"/>
      <c r="BB21" s="54"/>
      <c r="BC21" s="54"/>
      <c r="BD21" s="54"/>
      <c r="BE21" s="54"/>
      <c r="BF21" s="54"/>
      <c r="BG21" s="54"/>
      <c r="BH21" s="54"/>
      <c r="BI21" s="54"/>
      <c r="BJ21" s="54"/>
      <c r="BK21" s="54"/>
      <c r="BL21" s="54"/>
      <c r="BM21" s="54"/>
      <c r="BN21" s="54"/>
      <c r="BO21" s="54"/>
      <c r="BP21" s="54"/>
    </row>
    <row r="22" spans="1:69" s="72" customFormat="1" ht="17.7" customHeight="1" thickBot="1">
      <c r="A22" s="535" t="s">
        <v>4</v>
      </c>
      <c r="B22" s="536"/>
      <c r="C22" s="536"/>
      <c r="D22" s="615" t="s">
        <v>244</v>
      </c>
      <c r="E22" s="616"/>
      <c r="F22" s="617"/>
      <c r="G22" s="537" t="s">
        <v>245</v>
      </c>
      <c r="H22" s="538"/>
      <c r="I22" s="538"/>
      <c r="J22" s="538"/>
      <c r="K22" s="538"/>
      <c r="L22" s="538"/>
      <c r="M22" s="538"/>
      <c r="N22" s="538"/>
      <c r="O22" s="538"/>
      <c r="P22" s="538"/>
      <c r="Q22" s="538"/>
      <c r="R22" s="538"/>
      <c r="S22" s="538"/>
      <c r="T22" s="538"/>
      <c r="U22" s="538"/>
      <c r="V22" s="538"/>
      <c r="W22" s="538"/>
      <c r="X22" s="538"/>
      <c r="Y22" s="538"/>
      <c r="Z22" s="538"/>
      <c r="AA22" s="538"/>
      <c r="AB22" s="538"/>
      <c r="AC22" s="538"/>
      <c r="AD22" s="539"/>
      <c r="AF22" s="156"/>
      <c r="AG22" s="73"/>
      <c r="AH22" s="98">
        <v>20</v>
      </c>
      <c r="AI22" s="563" t="s">
        <v>368</v>
      </c>
      <c r="AJ22" s="564"/>
      <c r="AK22" s="564"/>
      <c r="AL22" s="564"/>
      <c r="AM22" s="564"/>
      <c r="AN22" s="564"/>
      <c r="AO22" s="564"/>
      <c r="AP22" s="564"/>
      <c r="AQ22" s="564"/>
      <c r="AR22" s="565"/>
      <c r="AS22" s="156" t="s">
        <v>430</v>
      </c>
      <c r="AT22" s="156" t="s">
        <v>258</v>
      </c>
      <c r="AV22" s="73"/>
      <c r="AW22" s="73"/>
      <c r="AX22" s="156" t="s">
        <v>258</v>
      </c>
      <c r="AY22" s="73"/>
      <c r="AZ22" s="73"/>
      <c r="BA22" s="73"/>
      <c r="BB22" s="73"/>
      <c r="BC22" s="73"/>
      <c r="BD22" s="73"/>
      <c r="BE22" s="73"/>
      <c r="BF22" s="73"/>
      <c r="BG22" s="73"/>
      <c r="BH22" s="73"/>
      <c r="BI22" s="73"/>
      <c r="BJ22" s="73"/>
      <c r="BK22" s="73"/>
      <c r="BL22" s="73"/>
      <c r="BM22" s="73"/>
      <c r="BN22" s="73"/>
      <c r="BO22" s="73"/>
      <c r="BP22" s="73"/>
      <c r="BQ22" s="73"/>
    </row>
    <row r="23" spans="1:69" s="73" customFormat="1" ht="17.399999999999999" customHeight="1">
      <c r="A23" s="522" t="s">
        <v>340</v>
      </c>
      <c r="B23" s="523"/>
      <c r="C23" s="523"/>
      <c r="D23" s="1148">
        <f>IF('例　①収支予算書　基盤強化推進費'!D23="","",'例　①収支予算書　基盤強化推進費'!D23)</f>
        <v>283700</v>
      </c>
      <c r="E23" s="1149"/>
      <c r="F23" s="1150"/>
      <c r="G23" s="524" t="s">
        <v>451</v>
      </c>
      <c r="H23" s="525"/>
      <c r="I23" s="525"/>
      <c r="J23" s="525"/>
      <c r="K23" s="525"/>
      <c r="L23" s="525"/>
      <c r="M23" s="525"/>
      <c r="N23" s="525"/>
      <c r="O23" s="525"/>
      <c r="P23" s="525"/>
      <c r="Q23" s="525"/>
      <c r="R23" s="525"/>
      <c r="S23" s="525"/>
      <c r="T23" s="525"/>
      <c r="U23" s="525"/>
      <c r="V23" s="525"/>
      <c r="W23" s="525"/>
      <c r="X23" s="525"/>
      <c r="Y23" s="525"/>
      <c r="Z23" s="525"/>
      <c r="AA23" s="525"/>
      <c r="AB23" s="525"/>
      <c r="AC23" s="525"/>
      <c r="AD23" s="526"/>
      <c r="AF23" s="156"/>
      <c r="AG23" s="72"/>
      <c r="AH23" s="98">
        <v>21</v>
      </c>
      <c r="AI23" s="563" t="s">
        <v>369</v>
      </c>
      <c r="AJ23" s="564"/>
      <c r="AK23" s="564"/>
      <c r="AL23" s="564"/>
      <c r="AM23" s="564"/>
      <c r="AN23" s="564"/>
      <c r="AO23" s="564"/>
      <c r="AP23" s="564"/>
      <c r="AQ23" s="564"/>
      <c r="AR23" s="565"/>
      <c r="AS23" s="156" t="s">
        <v>430</v>
      </c>
      <c r="AT23" s="156" t="s">
        <v>259</v>
      </c>
      <c r="AX23" s="156" t="s">
        <v>259</v>
      </c>
    </row>
    <row r="24" spans="1:69" s="73" customFormat="1" ht="17.7" customHeight="1">
      <c r="A24" s="612" t="s">
        <v>35</v>
      </c>
      <c r="B24" s="613"/>
      <c r="C24" s="613"/>
      <c r="D24" s="1153" t="str">
        <f>IF('例　①収支予算書　基盤強化推進費'!D24="","",'例　①収支予算書　基盤強化推進費'!D24)</f>
        <v/>
      </c>
      <c r="E24" s="1154"/>
      <c r="F24" s="1155"/>
      <c r="G24" s="1156" t="str">
        <f>IF('例　①収支予算書　基盤強化推進費'!G24="","",'例　①収支予算書　基盤強化推進費'!G24)</f>
        <v/>
      </c>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8"/>
      <c r="AF24" s="156"/>
      <c r="AH24" s="98">
        <v>22</v>
      </c>
      <c r="AI24" s="563" t="s">
        <v>370</v>
      </c>
      <c r="AJ24" s="564"/>
      <c r="AK24" s="564"/>
      <c r="AL24" s="564"/>
      <c r="AM24" s="564"/>
      <c r="AN24" s="564"/>
      <c r="AO24" s="564"/>
      <c r="AP24" s="564"/>
      <c r="AQ24" s="564"/>
      <c r="AR24" s="565"/>
      <c r="AS24" s="156" t="s">
        <v>430</v>
      </c>
      <c r="AT24" s="156" t="s">
        <v>260</v>
      </c>
      <c r="AX24" s="156" t="s">
        <v>260</v>
      </c>
    </row>
    <row r="25" spans="1:69" s="73" customFormat="1" ht="17.7" customHeight="1">
      <c r="A25" s="612" t="s">
        <v>36</v>
      </c>
      <c r="B25" s="613"/>
      <c r="C25" s="613"/>
      <c r="D25" s="1153" t="str">
        <f>IF('例　①収支予算書　基盤強化推進費'!D25="","",'例　①収支予算書　基盤強化推進費'!D25)</f>
        <v/>
      </c>
      <c r="E25" s="1154"/>
      <c r="F25" s="1155"/>
      <c r="G25" s="1156" t="str">
        <f>IF('例　①収支予算書　基盤強化推進費'!G25="","",'例　①収支予算書　基盤強化推進費'!G25)</f>
        <v/>
      </c>
      <c r="H25" s="1157"/>
      <c r="I25" s="1157"/>
      <c r="J25" s="1157"/>
      <c r="K25" s="1157"/>
      <c r="L25" s="1157"/>
      <c r="M25" s="1157"/>
      <c r="N25" s="1157"/>
      <c r="O25" s="1157"/>
      <c r="P25" s="1157"/>
      <c r="Q25" s="1157"/>
      <c r="R25" s="1157"/>
      <c r="S25" s="1157"/>
      <c r="T25" s="1157"/>
      <c r="U25" s="1157"/>
      <c r="V25" s="1157"/>
      <c r="W25" s="1157"/>
      <c r="X25" s="1157"/>
      <c r="Y25" s="1157"/>
      <c r="Z25" s="1157"/>
      <c r="AA25" s="1157"/>
      <c r="AB25" s="1157"/>
      <c r="AC25" s="1157"/>
      <c r="AD25" s="1158"/>
      <c r="AF25" s="156"/>
      <c r="AH25" s="99">
        <v>23</v>
      </c>
      <c r="AI25" s="636" t="s">
        <v>493</v>
      </c>
      <c r="AJ25" s="637"/>
      <c r="AK25" s="637"/>
      <c r="AL25" s="637"/>
      <c r="AM25" s="637"/>
      <c r="AN25" s="637"/>
      <c r="AO25" s="637"/>
      <c r="AP25" s="637"/>
      <c r="AQ25" s="637"/>
      <c r="AR25" s="638"/>
      <c r="AS25" s="307" t="s">
        <v>492</v>
      </c>
      <c r="AT25" s="156" t="s">
        <v>261</v>
      </c>
      <c r="AX25" s="156" t="s">
        <v>261</v>
      </c>
    </row>
    <row r="26" spans="1:69" s="73" customFormat="1" ht="17.7" customHeight="1">
      <c r="A26" s="612" t="s">
        <v>37</v>
      </c>
      <c r="B26" s="613"/>
      <c r="C26" s="613"/>
      <c r="D26" s="1153" t="str">
        <f>IF('例　①収支予算書　基盤強化推進費'!D26="","",'例　①収支予算書　基盤強化推進費'!D26)</f>
        <v/>
      </c>
      <c r="E26" s="1154"/>
      <c r="F26" s="1155"/>
      <c r="G26" s="1156" t="str">
        <f>IF('例　①収支予算書　基盤強化推進費'!G26="","",'例　①収支予算書　基盤強化推進費'!G26)</f>
        <v/>
      </c>
      <c r="H26" s="1157"/>
      <c r="I26" s="1157"/>
      <c r="J26" s="1157"/>
      <c r="K26" s="1157"/>
      <c r="L26" s="1157"/>
      <c r="M26" s="1157"/>
      <c r="N26" s="1157"/>
      <c r="O26" s="1157"/>
      <c r="P26" s="1157"/>
      <c r="Q26" s="1157"/>
      <c r="R26" s="1157"/>
      <c r="S26" s="1157"/>
      <c r="T26" s="1157"/>
      <c r="U26" s="1157"/>
      <c r="V26" s="1157"/>
      <c r="W26" s="1157"/>
      <c r="X26" s="1157"/>
      <c r="Y26" s="1157"/>
      <c r="Z26" s="1157"/>
      <c r="AA26" s="1157"/>
      <c r="AB26" s="1157"/>
      <c r="AC26" s="1157"/>
      <c r="AD26" s="1158"/>
      <c r="AF26" s="156"/>
      <c r="AH26" s="157" t="s">
        <v>332</v>
      </c>
      <c r="AI26" s="585"/>
      <c r="AJ26" s="585"/>
      <c r="AK26" s="585"/>
      <c r="AL26" s="585"/>
      <c r="AM26" s="585"/>
      <c r="AN26" s="585"/>
      <c r="AO26" s="585"/>
      <c r="AP26" s="585"/>
      <c r="AQ26" s="585"/>
      <c r="AR26" s="585"/>
      <c r="AS26" s="74"/>
      <c r="AT26" s="156" t="s">
        <v>262</v>
      </c>
      <c r="AX26" s="156" t="s">
        <v>262</v>
      </c>
    </row>
    <row r="27" spans="1:69" s="73" customFormat="1" ht="17.7" customHeight="1">
      <c r="A27" s="545" t="s">
        <v>38</v>
      </c>
      <c r="B27" s="546"/>
      <c r="C27" s="546"/>
      <c r="D27" s="1153" t="str">
        <f>IF('例　①収支予算書　基盤強化推進費'!D27="","",'例　①収支予算書　基盤強化推進費'!D27)</f>
        <v/>
      </c>
      <c r="E27" s="1154"/>
      <c r="F27" s="1155"/>
      <c r="G27" s="1156" t="str">
        <f>IF('例　①収支予算書　基盤強化推進費'!G27="","",'例　①収支予算書　基盤強化推進費'!G27)</f>
        <v/>
      </c>
      <c r="H27" s="1157"/>
      <c r="I27" s="1157"/>
      <c r="J27" s="1157"/>
      <c r="K27" s="1157"/>
      <c r="L27" s="1157"/>
      <c r="M27" s="1157"/>
      <c r="N27" s="1157"/>
      <c r="O27" s="1157"/>
      <c r="P27" s="1157"/>
      <c r="Q27" s="1157"/>
      <c r="R27" s="1157"/>
      <c r="S27" s="1157"/>
      <c r="T27" s="1157"/>
      <c r="U27" s="1157"/>
      <c r="V27" s="1157"/>
      <c r="W27" s="1157"/>
      <c r="X27" s="1157"/>
      <c r="Y27" s="1157"/>
      <c r="Z27" s="1157"/>
      <c r="AA27" s="1157"/>
      <c r="AB27" s="1157"/>
      <c r="AC27" s="1157"/>
      <c r="AD27" s="1158"/>
      <c r="AF27" s="156"/>
      <c r="AH27" s="236" t="s">
        <v>386</v>
      </c>
      <c r="AI27" s="237"/>
      <c r="AJ27" s="237"/>
      <c r="AK27" s="237"/>
      <c r="AL27" s="237"/>
      <c r="AM27" s="237"/>
      <c r="AN27" s="237"/>
      <c r="AO27" s="237"/>
      <c r="AP27" s="237"/>
      <c r="AQ27" s="237"/>
      <c r="AR27" s="237"/>
      <c r="AS27" s="74"/>
    </row>
    <row r="28" spans="1:69" s="73" customFormat="1" ht="17.7" customHeight="1">
      <c r="A28" s="612" t="s">
        <v>39</v>
      </c>
      <c r="B28" s="613"/>
      <c r="C28" s="613"/>
      <c r="D28" s="1159">
        <f>IF('例　①収支予算書　基盤強化推進費'!D28="","",'例　①収支予算書　基盤強化推進費'!D28)</f>
        <v>0</v>
      </c>
      <c r="E28" s="1160"/>
      <c r="F28" s="1161"/>
      <c r="G28" s="634" t="s">
        <v>288</v>
      </c>
      <c r="H28" s="548"/>
      <c r="I28" s="635"/>
      <c r="J28" s="1162" t="str">
        <f>IF('例　①収支予算書　基盤強化推進費'!J28="","",'例　①収支予算書　基盤強化推進費'!J28)</f>
        <v/>
      </c>
      <c r="K28" s="1163"/>
      <c r="L28" s="739" t="s">
        <v>289</v>
      </c>
      <c r="M28" s="740"/>
      <c r="N28" s="740"/>
      <c r="O28" s="740"/>
      <c r="P28" s="1162" t="str">
        <f>IF('例　①収支予算書　基盤強化推進費'!P28="","",'例　①収支予算書　基盤強化推進費'!P28)</f>
        <v/>
      </c>
      <c r="Q28" s="1163"/>
      <c r="R28" s="275"/>
      <c r="S28" s="275"/>
      <c r="T28" s="275"/>
      <c r="U28" s="275"/>
      <c r="V28" s="275"/>
      <c r="W28" s="275"/>
      <c r="X28" s="275"/>
      <c r="Y28" s="275"/>
      <c r="Z28" s="275"/>
      <c r="AA28" s="276"/>
      <c r="AB28" s="276"/>
      <c r="AC28" s="276"/>
      <c r="AD28" s="277"/>
      <c r="AF28" s="156"/>
      <c r="AH28" s="236" t="s">
        <v>387</v>
      </c>
      <c r="AI28" s="237"/>
      <c r="AJ28" s="237"/>
      <c r="AK28" s="237"/>
      <c r="AL28" s="237"/>
      <c r="AM28" s="237"/>
      <c r="AN28" s="237"/>
      <c r="AO28" s="237"/>
      <c r="AP28" s="237"/>
      <c r="AQ28" s="237"/>
      <c r="AR28" s="237"/>
      <c r="AS28" s="74"/>
    </row>
    <row r="29" spans="1:69" s="73" customFormat="1" ht="17.7" customHeight="1">
      <c r="A29" s="545" t="s">
        <v>40</v>
      </c>
      <c r="B29" s="546"/>
      <c r="C29" s="546"/>
      <c r="D29" s="1159">
        <f>IF('例　①収支予算書　基盤強化推進費'!D29="","",'例　①収支予算書　基盤強化推進費'!D29)</f>
        <v>100000</v>
      </c>
      <c r="E29" s="1160"/>
      <c r="F29" s="1161"/>
      <c r="G29" s="634" t="s">
        <v>285</v>
      </c>
      <c r="H29" s="548"/>
      <c r="I29" s="635"/>
      <c r="J29" s="1162">
        <f>IF('例　①収支予算書　基盤強化推進費'!J29="","",'例　①収支予算書　基盤強化推進費'!J29)</f>
        <v>5000</v>
      </c>
      <c r="K29" s="1163"/>
      <c r="L29" s="547" t="s">
        <v>287</v>
      </c>
      <c r="M29" s="548"/>
      <c r="N29" s="548"/>
      <c r="O29" s="548"/>
      <c r="P29" s="1162">
        <f>IF('例　①収支予算書　基盤強化推進費'!P29="","",'例　①収支予算書　基盤強化推進費'!P29)</f>
        <v>10</v>
      </c>
      <c r="Q29" s="1163"/>
      <c r="R29" s="547" t="s">
        <v>286</v>
      </c>
      <c r="S29" s="548"/>
      <c r="T29" s="548"/>
      <c r="U29" s="1162">
        <f>IF('例　①収支予算書　基盤強化推進費'!U29="","",'例　①収支予算書　基盤強化推進費'!U29)</f>
        <v>10</v>
      </c>
      <c r="V29" s="1163"/>
      <c r="W29" s="275"/>
      <c r="X29" s="829" t="s">
        <v>409</v>
      </c>
      <c r="Y29" s="830"/>
      <c r="Z29" s="830"/>
      <c r="AA29" s="831"/>
      <c r="AB29" s="803">
        <f>IF('例　①収支予算書　基盤強化推進費'!AB29="","",'例　①収支予算書　基盤強化推進費'!AB29)</f>
        <v>0</v>
      </c>
      <c r="AC29" s="803"/>
      <c r="AD29" s="804"/>
      <c r="AF29" s="156"/>
      <c r="AH29" s="236" t="s">
        <v>492</v>
      </c>
      <c r="AI29" s="237"/>
      <c r="AJ29" s="237"/>
      <c r="AK29" s="237"/>
      <c r="AL29" s="237"/>
      <c r="AM29" s="237"/>
      <c r="AN29" s="237"/>
      <c r="AO29" s="237"/>
      <c r="AP29" s="237"/>
      <c r="AQ29" s="237"/>
      <c r="AR29" s="237"/>
      <c r="AS29" s="74"/>
    </row>
    <row r="30" spans="1:69" s="73" customFormat="1" ht="17.7" customHeight="1">
      <c r="A30" s="612" t="s">
        <v>41</v>
      </c>
      <c r="B30" s="613"/>
      <c r="C30" s="613"/>
      <c r="D30" s="1153" t="str">
        <f>IF('例　①収支予算書　基盤強化推進費'!D30="","",'例　①収支予算書　基盤強化推進費'!D30)</f>
        <v/>
      </c>
      <c r="E30" s="1154"/>
      <c r="F30" s="1155"/>
      <c r="G30" s="1156" t="str">
        <f>IF('例　①収支予算書　基盤強化推進費'!G30="","",'例　①収支予算書　基盤強化推進費'!G30)</f>
        <v/>
      </c>
      <c r="H30" s="1157"/>
      <c r="I30" s="1157"/>
      <c r="J30" s="1157"/>
      <c r="K30" s="1157"/>
      <c r="L30" s="1157"/>
      <c r="M30" s="1157"/>
      <c r="N30" s="1157"/>
      <c r="O30" s="1157"/>
      <c r="P30" s="1157"/>
      <c r="Q30" s="1157"/>
      <c r="R30" s="1157"/>
      <c r="S30" s="1157"/>
      <c r="T30" s="1157"/>
      <c r="U30" s="1157"/>
      <c r="V30" s="1157"/>
      <c r="W30" s="1157"/>
      <c r="X30" s="1157"/>
      <c r="Y30" s="1157"/>
      <c r="Z30" s="1157"/>
      <c r="AA30" s="1164"/>
      <c r="AB30" s="1164"/>
      <c r="AC30" s="1164"/>
      <c r="AD30" s="1165"/>
      <c r="AF30" s="156"/>
      <c r="AH30" s="14" t="s">
        <v>332</v>
      </c>
      <c r="AI30" s="237"/>
      <c r="AJ30" s="237"/>
      <c r="AK30" s="237"/>
      <c r="AL30" s="237"/>
      <c r="AM30" s="237"/>
      <c r="AN30" s="237"/>
      <c r="AO30" s="237"/>
      <c r="AP30" s="237"/>
      <c r="AQ30" s="237"/>
      <c r="AR30" s="237"/>
      <c r="AS30" s="74"/>
    </row>
    <row r="31" spans="1:69" s="73" customFormat="1" ht="17.7" customHeight="1" thickBot="1">
      <c r="A31" s="612" t="s">
        <v>42</v>
      </c>
      <c r="B31" s="613"/>
      <c r="C31" s="613"/>
      <c r="D31" s="1153" t="str">
        <f>IF('例　①収支予算書　基盤強化推進費'!D31="","",'例　①収支予算書　基盤強化推進費'!D31)</f>
        <v/>
      </c>
      <c r="E31" s="1154"/>
      <c r="F31" s="1155"/>
      <c r="G31" s="1156" t="str">
        <f>IF('例　①収支予算書　基盤強化推進費'!G31="","",'例　①収支予算書　基盤強化推進費'!G31)</f>
        <v/>
      </c>
      <c r="H31" s="1157"/>
      <c r="I31" s="1157"/>
      <c r="J31" s="1157"/>
      <c r="K31" s="1157"/>
      <c r="L31" s="1157"/>
      <c r="M31" s="1157"/>
      <c r="N31" s="1157"/>
      <c r="O31" s="1157"/>
      <c r="P31" s="1157"/>
      <c r="Q31" s="1157"/>
      <c r="R31" s="1157"/>
      <c r="S31" s="1157"/>
      <c r="T31" s="1157"/>
      <c r="U31" s="1157"/>
      <c r="V31" s="1157"/>
      <c r="W31" s="1157"/>
      <c r="X31" s="1157"/>
      <c r="Y31" s="1157"/>
      <c r="Z31" s="1157"/>
      <c r="AA31" s="1164"/>
      <c r="AB31" s="1164"/>
      <c r="AC31" s="1164"/>
      <c r="AD31" s="1165"/>
      <c r="AF31" s="73" t="s">
        <v>439</v>
      </c>
      <c r="AH31" s="174"/>
      <c r="AI31" s="199"/>
      <c r="AJ31" s="74"/>
      <c r="AK31" s="74"/>
      <c r="AL31" s="74"/>
      <c r="AM31" s="74"/>
      <c r="AN31" s="200"/>
      <c r="AO31" s="200"/>
      <c r="AP31" s="158"/>
      <c r="AQ31" s="158"/>
      <c r="AR31" s="158"/>
      <c r="AS31" s="74"/>
    </row>
    <row r="32" spans="1:69" s="73" customFormat="1" ht="17.7" customHeight="1" thickBot="1">
      <c r="A32" s="545" t="s">
        <v>43</v>
      </c>
      <c r="B32" s="546"/>
      <c r="C32" s="546"/>
      <c r="D32" s="1153" t="str">
        <f>IF('例　①収支予算書　基盤強化推進費'!D32="","",'例　①収支予算書　基盤強化推進費'!D32)</f>
        <v/>
      </c>
      <c r="E32" s="1154"/>
      <c r="F32" s="1155"/>
      <c r="G32" s="1156" t="str">
        <f>IF('例　①収支予算書　基盤強化推進費'!G32="","",'例　①収支予算書　基盤強化推進費'!G32)</f>
        <v/>
      </c>
      <c r="H32" s="1157"/>
      <c r="I32" s="1157"/>
      <c r="J32" s="1157"/>
      <c r="K32" s="1157"/>
      <c r="L32" s="1157"/>
      <c r="M32" s="1157"/>
      <c r="N32" s="1157"/>
      <c r="O32" s="1157"/>
      <c r="P32" s="1157"/>
      <c r="Q32" s="1157"/>
      <c r="R32" s="1157"/>
      <c r="S32" s="1157"/>
      <c r="T32" s="1157"/>
      <c r="U32" s="1157"/>
      <c r="V32" s="1157"/>
      <c r="W32" s="1157"/>
      <c r="X32" s="1157"/>
      <c r="Y32" s="1157"/>
      <c r="Z32" s="1157"/>
      <c r="AA32" s="1164"/>
      <c r="AB32" s="1164"/>
      <c r="AC32" s="1164"/>
      <c r="AD32" s="1165"/>
      <c r="AF32" s="573" t="s">
        <v>347</v>
      </c>
      <c r="AG32" s="574"/>
      <c r="AH32" s="288" t="s">
        <v>285</v>
      </c>
      <c r="AI32" s="290" t="s">
        <v>342</v>
      </c>
      <c r="AJ32" s="289" t="s">
        <v>292</v>
      </c>
      <c r="AK32" s="291" t="s">
        <v>286</v>
      </c>
      <c r="AL32" s="289" t="s">
        <v>292</v>
      </c>
      <c r="AM32" s="575" t="s">
        <v>11</v>
      </c>
      <c r="AN32" s="576"/>
      <c r="AO32" s="200"/>
      <c r="AP32" s="158"/>
      <c r="AQ32" s="158"/>
      <c r="AR32" s="158"/>
      <c r="AS32" s="74"/>
    </row>
    <row r="33" spans="1:98" s="73" customFormat="1" ht="17.7" customHeight="1" thickTop="1" thickBot="1">
      <c r="A33" s="720" t="s">
        <v>44</v>
      </c>
      <c r="B33" s="721"/>
      <c r="C33" s="721"/>
      <c r="D33" s="1170" t="str">
        <f>IF('例　①収支予算書　基盤強化推進費'!D33="","",'例　①収支予算書　基盤強化推進費'!D33)</f>
        <v/>
      </c>
      <c r="E33" s="1171"/>
      <c r="F33" s="1172"/>
      <c r="G33" s="1173" t="str">
        <f>IF('例　①収支予算書　基盤強化推進費'!G33="","",'例　①収支予算書　基盤強化推進費'!G33)</f>
        <v/>
      </c>
      <c r="H33" s="1174"/>
      <c r="I33" s="1174"/>
      <c r="J33" s="1174"/>
      <c r="K33" s="1174"/>
      <c r="L33" s="1174"/>
      <c r="M33" s="1174"/>
      <c r="N33" s="1174"/>
      <c r="O33" s="1174"/>
      <c r="P33" s="1174"/>
      <c r="Q33" s="1174"/>
      <c r="R33" s="1174"/>
      <c r="S33" s="1174"/>
      <c r="T33" s="1174"/>
      <c r="U33" s="1174"/>
      <c r="V33" s="1174"/>
      <c r="W33" s="1174"/>
      <c r="X33" s="1174"/>
      <c r="Y33" s="1174"/>
      <c r="Z33" s="1174"/>
      <c r="AA33" s="1174"/>
      <c r="AB33" s="1174"/>
      <c r="AC33" s="1174"/>
      <c r="AD33" s="1175"/>
      <c r="AF33" s="1176" t="str">
        <f>IF('例　①収支予算書　基盤強化推進費'!AF33="","",'例　①収支予算書　基盤強化推進費'!AF33)</f>
        <v/>
      </c>
      <c r="AG33" s="1177"/>
      <c r="AH33" s="332" t="str">
        <f>IF('例　①収支予算書　基盤強化推進費'!AH33="","",'例　①収支予算書　基盤強化推進費'!AH33)</f>
        <v/>
      </c>
      <c r="AI33" s="333" t="str">
        <f>IF('例　①収支予算書　基盤強化推進費'!AI33="","",'例　①収支予算書　基盤強化推進費'!AI33)</f>
        <v/>
      </c>
      <c r="AJ33" s="334">
        <f>IF('例　①収支予算書　基盤強化推進費'!AJ33="","",'例　①収支予算書　基盤強化推進費'!AJ33)</f>
        <v>0</v>
      </c>
      <c r="AK33" s="333" t="str">
        <f>IF('例　①収支予算書　基盤強化推進費'!AK33="","",'例　①収支予算書　基盤強化推進費'!AK33)</f>
        <v/>
      </c>
      <c r="AL33" s="334">
        <f>IF('例　①収支予算書　基盤強化推進費'!AL33="","",'例　①収支予算書　基盤強化推進費'!AL33)</f>
        <v>0</v>
      </c>
      <c r="AM33" s="1168">
        <f>IF('例　①収支予算書　基盤強化推進費'!AM33="","",'例　①収支予算書　基盤強化推進費'!AM33)</f>
        <v>0</v>
      </c>
      <c r="AN33" s="1169"/>
      <c r="AO33" s="200"/>
      <c r="AP33" s="158"/>
      <c r="AQ33" s="158"/>
      <c r="AR33" s="158"/>
      <c r="AS33" s="74"/>
    </row>
    <row r="34" spans="1:98" s="73" customFormat="1" ht="17.7" customHeight="1" thickBot="1">
      <c r="A34" s="727" t="s">
        <v>0</v>
      </c>
      <c r="B34" s="727"/>
      <c r="C34" s="727"/>
      <c r="D34" s="681">
        <f>IF('例　①収支予算書　基盤強化推進費'!D34="","",'例　①収支予算書　基盤強化推進費'!D34)</f>
        <v>383700</v>
      </c>
      <c r="E34" s="682"/>
      <c r="F34" s="683"/>
      <c r="G34" s="76"/>
      <c r="H34" s="76"/>
      <c r="I34" s="76"/>
      <c r="J34" s="76"/>
      <c r="K34" s="76"/>
      <c r="L34" s="76"/>
      <c r="M34" s="76"/>
      <c r="N34" s="76"/>
      <c r="O34" s="76"/>
      <c r="P34" s="76"/>
      <c r="Q34" s="76"/>
      <c r="R34" s="76"/>
      <c r="S34" s="76"/>
      <c r="T34" s="76"/>
      <c r="U34" s="76"/>
      <c r="V34" s="76"/>
      <c r="W34" s="76"/>
      <c r="X34" s="76"/>
      <c r="Y34" s="77"/>
      <c r="Z34" s="77"/>
      <c r="AA34" s="77"/>
      <c r="AB34" s="77"/>
      <c r="AC34" s="77"/>
      <c r="AD34" s="77"/>
      <c r="AF34" s="1166" t="str">
        <f>IF('例　①収支予算書　基盤強化推進費'!AF34="","",'例　①収支予算書　基盤強化推進費'!AF34)</f>
        <v/>
      </c>
      <c r="AG34" s="1167"/>
      <c r="AH34" s="332" t="str">
        <f>IF('例　①収支予算書　基盤強化推進費'!AH34="","",'例　①収支予算書　基盤強化推進費'!AH34)</f>
        <v/>
      </c>
      <c r="AI34" s="333" t="str">
        <f>IF('例　①収支予算書　基盤強化推進費'!AI34="","",'例　①収支予算書　基盤強化推進費'!AI34)</f>
        <v/>
      </c>
      <c r="AJ34" s="334">
        <f>IF('例　①収支予算書　基盤強化推進費'!AJ34="","",'例　①収支予算書　基盤強化推進費'!AJ34)</f>
        <v>0</v>
      </c>
      <c r="AK34" s="333" t="str">
        <f>IF('例　①収支予算書　基盤強化推進費'!AK34="","",'例　①収支予算書　基盤強化推進費'!AK34)</f>
        <v/>
      </c>
      <c r="AL34" s="334">
        <f>IF('例　①収支予算書　基盤強化推進費'!AL34="","",'例　①収支予算書　基盤強化推進費'!AL34)</f>
        <v>0</v>
      </c>
      <c r="AM34" s="1168">
        <f>IF('例　①収支予算書　基盤強化推進費'!AM34="","",'例　①収支予算書　基盤強化推進費'!AM34)</f>
        <v>0</v>
      </c>
      <c r="AN34" s="1169"/>
      <c r="AO34" s="200"/>
      <c r="AP34" s="158"/>
      <c r="AQ34" s="158"/>
      <c r="AR34" s="158"/>
    </row>
    <row r="35" spans="1:98" s="73" customFormat="1" ht="15" customHeight="1">
      <c r="A35" s="78"/>
      <c r="B35" s="78"/>
      <c r="C35" s="78"/>
      <c r="D35" s="79"/>
      <c r="E35" s="79"/>
      <c r="F35" s="79"/>
      <c r="G35" s="80"/>
      <c r="H35" s="80"/>
      <c r="I35" s="80"/>
      <c r="J35" s="80"/>
      <c r="K35" s="80"/>
      <c r="L35" s="80"/>
      <c r="M35" s="80"/>
      <c r="N35" s="80"/>
      <c r="O35" s="80"/>
      <c r="P35" s="80"/>
      <c r="Q35" s="80"/>
      <c r="R35" s="80"/>
      <c r="S35" s="80"/>
      <c r="T35" s="80"/>
      <c r="U35" s="80"/>
      <c r="V35" s="80"/>
      <c r="W35" s="80"/>
      <c r="X35" s="80"/>
      <c r="AF35" s="1166" t="str">
        <f>IF('例　①収支予算書　基盤強化推進費'!AF35="","",'例　①収支予算書　基盤強化推進費'!AF35)</f>
        <v/>
      </c>
      <c r="AG35" s="1167"/>
      <c r="AH35" s="332" t="str">
        <f>IF('例　①収支予算書　基盤強化推進費'!AH35="","",'例　①収支予算書　基盤強化推進費'!AH35)</f>
        <v/>
      </c>
      <c r="AI35" s="333" t="str">
        <f>IF('例　①収支予算書　基盤強化推進費'!AI35="","",'例　①収支予算書　基盤強化推進費'!AI35)</f>
        <v/>
      </c>
      <c r="AJ35" s="334">
        <f>IF('例　①収支予算書　基盤強化推進費'!AJ35="","",'例　①収支予算書　基盤強化推進費'!AJ35)</f>
        <v>0</v>
      </c>
      <c r="AK35" s="333" t="str">
        <f>IF('例　①収支予算書　基盤強化推進費'!AK35="","",'例　①収支予算書　基盤強化推進費'!AK35)</f>
        <v/>
      </c>
      <c r="AL35" s="334">
        <f>IF('例　①収支予算書　基盤強化推進費'!AL35="","",'例　①収支予算書　基盤強化推進費'!AL35)</f>
        <v>0</v>
      </c>
      <c r="AM35" s="1168">
        <f>IF('例　①収支予算書　基盤強化推進費'!AM35="","",'例　①収支予算書　基盤強化推進費'!AM35)</f>
        <v>0</v>
      </c>
      <c r="AN35" s="1169"/>
      <c r="AO35" s="200"/>
      <c r="AP35" s="158"/>
      <c r="AQ35" s="158"/>
      <c r="AR35" s="158"/>
    </row>
    <row r="36" spans="1:98" s="74" customFormat="1" thickBot="1">
      <c r="A36" s="72" t="s">
        <v>21</v>
      </c>
      <c r="B36" s="77"/>
      <c r="C36" s="77"/>
      <c r="D36" s="81"/>
      <c r="E36" s="81"/>
      <c r="F36" s="81"/>
      <c r="G36" s="81"/>
      <c r="H36" s="81"/>
      <c r="I36" s="81"/>
      <c r="J36" s="81"/>
      <c r="K36" s="81"/>
      <c r="L36" s="81"/>
      <c r="M36" s="81"/>
      <c r="N36" s="81"/>
      <c r="O36" s="81"/>
      <c r="P36" s="81"/>
      <c r="Q36" s="81"/>
      <c r="R36" s="81"/>
      <c r="S36" s="81"/>
      <c r="T36" s="81"/>
      <c r="U36" s="81"/>
      <c r="V36" s="81"/>
      <c r="W36" s="81"/>
      <c r="X36" s="81"/>
      <c r="Y36" s="73"/>
      <c r="Z36" s="73"/>
      <c r="AA36" s="73"/>
      <c r="AB36" s="73"/>
      <c r="AC36" s="73"/>
      <c r="AD36" s="73"/>
      <c r="AE36" s="73"/>
      <c r="AF36" s="1178" t="str">
        <f>IF('例　①収支予算書　基盤強化推進費'!AF36="","",'例　①収支予算書　基盤強化推進費'!AF36)</f>
        <v/>
      </c>
      <c r="AG36" s="1179"/>
      <c r="AH36" s="335" t="str">
        <f>IF('例　①収支予算書　基盤強化推進費'!AH36="","",'例　①収支予算書　基盤強化推進費'!AH36)</f>
        <v/>
      </c>
      <c r="AI36" s="336" t="str">
        <f>IF('例　①収支予算書　基盤強化推進費'!AI36="","",'例　①収支予算書　基盤強化推進費'!AI36)</f>
        <v/>
      </c>
      <c r="AJ36" s="337">
        <f>IF('例　①収支予算書　基盤強化推進費'!AJ36="","",'例　①収支予算書　基盤強化推進費'!AJ36)</f>
        <v>0</v>
      </c>
      <c r="AK36" s="336" t="str">
        <f>IF('例　①収支予算書　基盤強化推進費'!AK36="","",'例　①収支予算書　基盤強化推進費'!AK36)</f>
        <v/>
      </c>
      <c r="AL36" s="337">
        <f>IF('例　①収支予算書　基盤強化推進費'!AL36="","",'例　①収支予算書　基盤強化推進費'!AL36)</f>
        <v>0</v>
      </c>
      <c r="AM36" s="1180">
        <f>IF('例　①収支予算書　基盤強化推進費'!AM36="","",'例　①収支予算書　基盤強化推進費'!AM36)</f>
        <v>0</v>
      </c>
      <c r="AN36" s="1181"/>
      <c r="AO36" s="200"/>
      <c r="AP36" s="158"/>
      <c r="AQ36" s="158"/>
      <c r="AR36" s="158"/>
      <c r="AS36" s="73"/>
      <c r="AT36" s="73"/>
      <c r="AU36" s="73"/>
      <c r="BR36" s="73"/>
      <c r="BS36" s="73"/>
      <c r="BT36" s="73"/>
      <c r="BU36" s="73"/>
      <c r="BV36" s="73"/>
      <c r="BW36" s="73"/>
      <c r="BX36" s="73"/>
      <c r="BY36" s="73"/>
      <c r="BZ36" s="73"/>
      <c r="CA36" s="73"/>
      <c r="CB36" s="73"/>
      <c r="CC36" s="73"/>
      <c r="CD36" s="73"/>
      <c r="CE36" s="73"/>
      <c r="CF36" s="73"/>
      <c r="CG36" s="73"/>
      <c r="CH36" s="73"/>
      <c r="CI36" s="73"/>
      <c r="CJ36" s="73"/>
      <c r="CK36" s="73"/>
      <c r="CL36" s="73"/>
      <c r="CM36" s="73"/>
      <c r="CN36" s="73"/>
      <c r="CO36" s="73"/>
      <c r="CP36" s="73"/>
      <c r="CQ36" s="73"/>
      <c r="CR36" s="73"/>
      <c r="CS36" s="73"/>
      <c r="CT36" s="73"/>
    </row>
    <row r="37" spans="1:98" s="73" customFormat="1" ht="17.7" customHeight="1" thickBot="1">
      <c r="A37" s="693" t="s">
        <v>4</v>
      </c>
      <c r="B37" s="694"/>
      <c r="C37" s="695"/>
      <c r="D37" s="738" t="s">
        <v>244</v>
      </c>
      <c r="E37" s="616"/>
      <c r="F37" s="617"/>
      <c r="G37" s="744" t="s">
        <v>245</v>
      </c>
      <c r="H37" s="745"/>
      <c r="I37" s="745"/>
      <c r="J37" s="745"/>
      <c r="K37" s="745"/>
      <c r="L37" s="745"/>
      <c r="M37" s="745"/>
      <c r="N37" s="745"/>
      <c r="O37" s="745"/>
      <c r="P37" s="745"/>
      <c r="Q37" s="745"/>
      <c r="R37" s="745"/>
      <c r="S37" s="745"/>
      <c r="T37" s="745"/>
      <c r="U37" s="745"/>
      <c r="V37" s="745"/>
      <c r="W37" s="745"/>
      <c r="X37" s="745"/>
      <c r="Y37" s="745"/>
      <c r="Z37" s="745"/>
      <c r="AA37" s="745"/>
      <c r="AB37" s="745"/>
      <c r="AC37" s="745"/>
      <c r="AD37" s="746"/>
      <c r="AE37" s="74"/>
      <c r="AF37" s="203"/>
      <c r="AG37" s="203"/>
      <c r="AH37" s="338"/>
      <c r="AI37" s="339"/>
      <c r="AJ37" s="339"/>
      <c r="AK37" s="339"/>
      <c r="AL37" s="340" t="s">
        <v>348</v>
      </c>
      <c r="AM37" s="1182">
        <f>SUM(AM33:AN36)</f>
        <v>0</v>
      </c>
      <c r="AN37" s="1182"/>
      <c r="AO37" s="321" t="s">
        <v>440</v>
      </c>
      <c r="AP37" s="322"/>
      <c r="AQ37" s="322"/>
      <c r="AR37" s="322"/>
      <c r="AS37" s="323"/>
      <c r="AT37" s="323"/>
      <c r="AV37" s="74"/>
      <c r="AW37" s="74"/>
      <c r="AX37" s="74"/>
      <c r="AY37" s="74"/>
      <c r="AZ37" s="74"/>
      <c r="BA37" s="74"/>
      <c r="BB37" s="74"/>
      <c r="BC37" s="74"/>
      <c r="BD37" s="74"/>
      <c r="BE37" s="74"/>
      <c r="BR37" s="74"/>
      <c r="BS37" s="74"/>
      <c r="BT37" s="74"/>
      <c r="BU37" s="74"/>
      <c r="BV37" s="74"/>
      <c r="BW37" s="74"/>
      <c r="BX37" s="74"/>
      <c r="BY37" s="74"/>
      <c r="BZ37" s="74"/>
      <c r="CA37" s="74"/>
      <c r="CB37" s="74"/>
      <c r="CC37" s="74"/>
      <c r="CD37" s="74"/>
      <c r="CE37" s="74"/>
      <c r="CF37" s="74"/>
      <c r="CG37" s="74"/>
      <c r="CH37" s="74"/>
      <c r="CI37" s="74"/>
      <c r="CJ37" s="74"/>
      <c r="CK37" s="74"/>
      <c r="CL37" s="74"/>
      <c r="CM37" s="74"/>
      <c r="CN37" s="74"/>
      <c r="CO37" s="74"/>
      <c r="CP37" s="74"/>
      <c r="CQ37" s="74"/>
      <c r="CR37" s="74"/>
      <c r="CS37" s="74"/>
      <c r="CT37" s="74"/>
    </row>
    <row r="38" spans="1:98" s="73" customFormat="1" ht="17.7" customHeight="1" thickBot="1">
      <c r="A38" s="678" t="s">
        <v>3</v>
      </c>
      <c r="B38" s="679"/>
      <c r="C38" s="680"/>
      <c r="D38" s="646">
        <f>IF('例　①収支予算書　基盤強化推進費'!D38="","",'例　①収支予算書　基盤強化推進費'!D38)</f>
        <v>51300</v>
      </c>
      <c r="E38" s="647"/>
      <c r="F38" s="648"/>
      <c r="G38" s="747" t="s">
        <v>291</v>
      </c>
      <c r="H38" s="748"/>
      <c r="I38" s="748"/>
      <c r="J38" s="749"/>
      <c r="K38" s="776" t="s">
        <v>393</v>
      </c>
      <c r="L38" s="749"/>
      <c r="M38" s="776" t="s">
        <v>394</v>
      </c>
      <c r="N38" s="748"/>
      <c r="O38" s="700" t="s">
        <v>290</v>
      </c>
      <c r="P38" s="701"/>
      <c r="Q38" s="792" t="s">
        <v>294</v>
      </c>
      <c r="R38" s="793"/>
      <c r="S38" s="700" t="s">
        <v>295</v>
      </c>
      <c r="T38" s="701"/>
      <c r="U38" s="777"/>
      <c r="V38" s="778"/>
      <c r="W38" s="783"/>
      <c r="X38" s="778"/>
      <c r="Y38" s="783"/>
      <c r="Z38" s="778"/>
      <c r="AA38" s="783"/>
      <c r="AB38" s="778"/>
      <c r="AC38" s="783"/>
      <c r="AD38" s="786"/>
      <c r="AF38" s="203"/>
      <c r="AG38" s="203"/>
      <c r="AH38" s="338"/>
      <c r="AI38" s="339"/>
      <c r="AJ38" s="339"/>
      <c r="AK38" s="339"/>
      <c r="AL38" s="339"/>
      <c r="AM38" s="339"/>
      <c r="AN38" s="339"/>
      <c r="AO38" s="339"/>
      <c r="AP38" s="339"/>
      <c r="AQ38" s="339"/>
      <c r="AR38" s="339"/>
      <c r="AS38" s="339"/>
      <c r="AT38" s="339"/>
      <c r="AU38" s="339"/>
      <c r="AV38" s="74"/>
      <c r="AW38" s="74"/>
      <c r="AX38" s="74"/>
      <c r="AY38" s="74"/>
      <c r="AZ38" s="74"/>
      <c r="BA38" s="74"/>
      <c r="BB38" s="74"/>
      <c r="BC38" s="74"/>
      <c r="BD38" s="74"/>
      <c r="BE38" s="74"/>
    </row>
    <row r="39" spans="1:98" s="73" customFormat="1" ht="17.7" customHeight="1" thickBot="1">
      <c r="A39" s="87"/>
      <c r="B39" s="88"/>
      <c r="C39" s="89"/>
      <c r="D39" s="151"/>
      <c r="E39" s="238"/>
      <c r="F39" s="238"/>
      <c r="G39" s="750" t="str">
        <f>IF('例　①収支予算書　基盤強化推進費'!G39="","",'例　①収支予算書　基盤強化推進費'!G39)</f>
        <v>事前会議</v>
      </c>
      <c r="H39" s="751"/>
      <c r="I39" s="751"/>
      <c r="J39" s="752"/>
      <c r="K39" s="768">
        <f>IF('例　①収支予算書　基盤強化推進費'!K39="","",'例　①収支予算書　基盤強化推進費'!K39)</f>
        <v>5000</v>
      </c>
      <c r="L39" s="769"/>
      <c r="M39" s="706">
        <f>IF('例　①収支予算書　基盤強化推進費'!M39="","",'例　①収支予算書　基盤強化推進費'!M39)</f>
        <v>8</v>
      </c>
      <c r="N39" s="707"/>
      <c r="O39" s="706">
        <f>IF('例　①収支予算書　基盤強化推進費'!O39="","",'例　①収支予算書　基盤強化推進費'!O39)</f>
        <v>16000</v>
      </c>
      <c r="P39" s="707"/>
      <c r="Q39" s="706">
        <f>IF('例　①収支予算書　基盤強化推進費'!Q39="","",'例　①収支予算書　基盤強化推進費'!Q39)</f>
        <v>2400</v>
      </c>
      <c r="R39" s="790"/>
      <c r="S39" s="706">
        <f>IF('例　①収支予算書　基盤強化推進費'!S39="","",'例　①収支予算書　基盤強化推進費'!S39)</f>
        <v>1500</v>
      </c>
      <c r="T39" s="707"/>
      <c r="U39" s="779"/>
      <c r="V39" s="780"/>
      <c r="W39" s="784"/>
      <c r="X39" s="780"/>
      <c r="Y39" s="784"/>
      <c r="Z39" s="780"/>
      <c r="AA39" s="784"/>
      <c r="AB39" s="780"/>
      <c r="AC39" s="784"/>
      <c r="AD39" s="787"/>
      <c r="AF39" s="73" t="s">
        <v>297</v>
      </c>
      <c r="AG39" s="74"/>
      <c r="AH39" s="717" t="s">
        <v>314</v>
      </c>
      <c r="AI39" s="718"/>
      <c r="AJ39" s="718"/>
      <c r="AK39" s="718"/>
      <c r="AL39" s="719"/>
      <c r="AM39" s="714" t="s">
        <v>339</v>
      </c>
      <c r="AN39" s="715"/>
      <c r="AO39" s="715"/>
      <c r="AP39" s="715"/>
      <c r="AQ39" s="715"/>
      <c r="AR39" s="715"/>
      <c r="AS39" s="715"/>
      <c r="AT39" s="715"/>
      <c r="AU39" s="716"/>
      <c r="AV39" s="74"/>
    </row>
    <row r="40" spans="1:98" s="73" customFormat="1" ht="17.7" customHeight="1" thickBot="1">
      <c r="A40" s="87"/>
      <c r="B40" s="88"/>
      <c r="C40" s="89"/>
      <c r="D40" s="151"/>
      <c r="E40" s="238"/>
      <c r="F40" s="238"/>
      <c r="G40" s="750" t="str">
        <f>IF('例　①収支予算書　基盤強化推進費'!G40="","",'例　①収支予算書　基盤強化推進費'!G40)</f>
        <v>第1回実行委員会</v>
      </c>
      <c r="H40" s="751"/>
      <c r="I40" s="751"/>
      <c r="J40" s="752"/>
      <c r="K40" s="768">
        <f>IF('例　①収支予算書　基盤強化推進費'!K40="","",'例　①収支予算書　基盤強化推進費'!K40)</f>
        <v>5000</v>
      </c>
      <c r="L40" s="769"/>
      <c r="M40" s="706">
        <f>IF('例　①収支予算書　基盤強化推進費'!M40="","",'例　①収支予算書　基盤強化推進費'!M40)</f>
        <v>8</v>
      </c>
      <c r="N40" s="707"/>
      <c r="O40" s="706">
        <f>IF('例　①収支予算書　基盤強化推進費'!O40="","",'例　①収支予算書　基盤強化推進費'!O40)</f>
        <v>16000</v>
      </c>
      <c r="P40" s="707"/>
      <c r="Q40" s="706">
        <f>IF('例　①収支予算書　基盤強化推進費'!Q40="","",'例　①収支予算書　基盤強化推進費'!Q40)</f>
        <v>2400</v>
      </c>
      <c r="R40" s="790"/>
      <c r="S40" s="706">
        <f>IF('例　①収支予算書　基盤強化推進費'!S40="","",'例　①収支予算書　基盤強化推進費'!S40)</f>
        <v>3000</v>
      </c>
      <c r="T40" s="707"/>
      <c r="U40" s="779"/>
      <c r="V40" s="780"/>
      <c r="W40" s="784"/>
      <c r="X40" s="780"/>
      <c r="Y40" s="784"/>
      <c r="Z40" s="780"/>
      <c r="AA40" s="784"/>
      <c r="AB40" s="780"/>
      <c r="AC40" s="784"/>
      <c r="AD40" s="787"/>
      <c r="AF40" s="552" t="s">
        <v>291</v>
      </c>
      <c r="AG40" s="553"/>
      <c r="AH40" s="294" t="s">
        <v>292</v>
      </c>
      <c r="AI40" s="295" t="s">
        <v>393</v>
      </c>
      <c r="AJ40" s="295" t="s">
        <v>394</v>
      </c>
      <c r="AK40" s="295" t="s">
        <v>290</v>
      </c>
      <c r="AL40" s="296" t="s">
        <v>294</v>
      </c>
      <c r="AM40" s="297" t="s">
        <v>292</v>
      </c>
      <c r="AN40" s="341">
        <f>IF('例　①収支予算書　基盤強化推進費'!AN40="","",'例　①収支予算書　基盤強化推進費'!AN40)</f>
        <v>500</v>
      </c>
      <c r="AO40" s="341">
        <f>IF('例　①収支予算書　基盤強化推進費'!AO40="","",'例　①収支予算書　基盤強化推進費'!AO40)</f>
        <v>1000</v>
      </c>
      <c r="AP40" s="341">
        <f>IF('例　①収支予算書　基盤強化推進費'!AP40="","",'例　①収支予算書　基盤強化推進費'!AP40)</f>
        <v>1500</v>
      </c>
      <c r="AQ40" s="341" t="str">
        <f>IF('例　①収支予算書　基盤強化推進費'!AQ40="","",'例　①収支予算書　基盤強化推進費'!AQ40)</f>
        <v/>
      </c>
      <c r="AR40" s="341" t="str">
        <f>IF('例　①収支予算書　基盤強化推進費'!AR40="","",'例　①収支予算書　基盤強化推進費'!AR40)</f>
        <v/>
      </c>
      <c r="AS40" s="341" t="str">
        <f>IF('例　①収支予算書　基盤強化推進費'!AS40="","",'例　①収支予算書　基盤強化推進費'!AS40)</f>
        <v/>
      </c>
      <c r="AT40" s="341" t="str">
        <f>IF('例　①収支予算書　基盤強化推進費'!AT40="","",'例　①収支予算書　基盤強化推進費'!AT40)</f>
        <v/>
      </c>
      <c r="AU40" s="342" t="str">
        <f>IF('例　①収支予算書　基盤強化推進費'!AU40="","",'例　①収支予算書　基盤強化推進費'!AU40)</f>
        <v/>
      </c>
      <c r="AV40" s="312" t="s">
        <v>376</v>
      </c>
    </row>
    <row r="41" spans="1:98" s="73" customFormat="1" ht="17.7" customHeight="1" thickTop="1">
      <c r="A41" s="87"/>
      <c r="B41" s="88"/>
      <c r="C41" s="89"/>
      <c r="D41" s="151"/>
      <c r="E41" s="238"/>
      <c r="F41" s="238"/>
      <c r="G41" s="750" t="str">
        <f>IF('例　①収支予算書　基盤強化推進費'!G41="","",'例　①収支予算書　基盤強化推進費'!G41)</f>
        <v/>
      </c>
      <c r="H41" s="751"/>
      <c r="I41" s="751"/>
      <c r="J41" s="752"/>
      <c r="K41" s="768">
        <f>IF('例　①収支予算書　基盤強化推進費'!K41="","",'例　①収支予算書　基盤強化推進費'!K41)</f>
        <v>0</v>
      </c>
      <c r="L41" s="769"/>
      <c r="M41" s="706">
        <f>IF('例　①収支予算書　基盤強化推進費'!M41="","",'例　①収支予算書　基盤強化推進費'!M41)</f>
        <v>0</v>
      </c>
      <c r="N41" s="707"/>
      <c r="O41" s="706">
        <f>IF('例　①収支予算書　基盤強化推進費'!O41="","",'例　①収支予算書　基盤強化推進費'!O41)</f>
        <v>0</v>
      </c>
      <c r="P41" s="707"/>
      <c r="Q41" s="706">
        <f>IF('例　①収支予算書　基盤強化推進費'!Q41="","",'例　①収支予算書　基盤強化推進費'!Q41)</f>
        <v>0</v>
      </c>
      <c r="R41" s="790"/>
      <c r="S41" s="706">
        <f>IF('例　①収支予算書　基盤強化推進費'!S41="","",'例　①収支予算書　基盤強化推進費'!S41)</f>
        <v>0</v>
      </c>
      <c r="T41" s="707"/>
      <c r="U41" s="779"/>
      <c r="V41" s="780"/>
      <c r="W41" s="784"/>
      <c r="X41" s="780"/>
      <c r="Y41" s="784"/>
      <c r="Z41" s="780"/>
      <c r="AA41" s="784"/>
      <c r="AB41" s="780"/>
      <c r="AC41" s="784"/>
      <c r="AD41" s="787"/>
      <c r="AF41" s="1183" t="str">
        <f>IF('例　①収支予算書　基盤強化推進費'!AF41="","",'例　①収支予算書　基盤強化推進費'!AF41)</f>
        <v>事前会議</v>
      </c>
      <c r="AG41" s="1184"/>
      <c r="AH41" s="217">
        <f>IF('例　①収支予算書　基盤強化推進費'!AH41="","",'例　①収支予算書　基盤強化推進費'!AH41)</f>
        <v>23400</v>
      </c>
      <c r="AI41" s="333">
        <f>IF('例　①収支予算書　基盤強化推進費'!AI41="","",'例　①収支予算書　基盤強化推進費'!AI41)</f>
        <v>5000</v>
      </c>
      <c r="AJ41" s="333">
        <f>IF('例　①収支予算書　基盤強化推進費'!AJ41="","",'例　①収支予算書　基盤強化推進費'!AJ41)</f>
        <v>8</v>
      </c>
      <c r="AK41" s="333">
        <f>IF('例　①収支予算書　基盤強化推進費'!AK41="","",'例　①収支予算書　基盤強化推進費'!AK41)</f>
        <v>2000</v>
      </c>
      <c r="AL41" s="343">
        <f>IF('例　①収支予算書　基盤強化推進費'!AL41="","",'例　①収支予算書　基盤強化推進費'!AL41)</f>
        <v>300</v>
      </c>
      <c r="AM41" s="221">
        <f>IF('例　①収支予算書　基盤強化推進費'!AM41="","",'例　①収支予算書　基盤強化推進費'!AM41)</f>
        <v>1500</v>
      </c>
      <c r="AN41" s="344">
        <f>IF('例　①収支予算書　基盤強化推進費'!AN41="","",'例　①収支予算書　基盤強化推進費'!AN41)</f>
        <v>1</v>
      </c>
      <c r="AO41" s="344">
        <f>IF('例　①収支予算書　基盤強化推進費'!AO41="","",'例　①収支予算書　基盤強化推進費'!AO41)</f>
        <v>1</v>
      </c>
      <c r="AP41" s="344" t="str">
        <f>IF('例　①収支予算書　基盤強化推進費'!AP41="","",'例　①収支予算書　基盤強化推進費'!AP41)</f>
        <v/>
      </c>
      <c r="AQ41" s="344" t="str">
        <f>IF('例　①収支予算書　基盤強化推進費'!AQ41="","",'例　①収支予算書　基盤強化推進費'!AQ41)</f>
        <v/>
      </c>
      <c r="AR41" s="344" t="str">
        <f>IF('例　①収支予算書　基盤強化推進費'!AR41="","",'例　①収支予算書　基盤強化推進費'!AR41)</f>
        <v/>
      </c>
      <c r="AS41" s="344" t="str">
        <f>IF('例　①収支予算書　基盤強化推進費'!AS41="","",'例　①収支予算書　基盤強化推進費'!AS41)</f>
        <v/>
      </c>
      <c r="AT41" s="344" t="str">
        <f>IF('例　①収支予算書　基盤強化推進費'!AT41="","",'例　①収支予算書　基盤強化推進費'!AT41)</f>
        <v/>
      </c>
      <c r="AU41" s="345" t="str">
        <f>IF('例　①収支予算書　基盤強化推進費'!AU41="","",'例　①収支予算書　基盤強化推進費'!AU41)</f>
        <v/>
      </c>
    </row>
    <row r="42" spans="1:98" s="73" customFormat="1" ht="17.7" customHeight="1">
      <c r="A42" s="87"/>
      <c r="B42" s="88"/>
      <c r="C42" s="89"/>
      <c r="D42" s="151"/>
      <c r="E42" s="238"/>
      <c r="F42" s="238"/>
      <c r="G42" s="750" t="str">
        <f>IF('例　①収支予算書　基盤強化推進費'!G42="","",'例　①収支予算書　基盤強化推進費'!G42)</f>
        <v/>
      </c>
      <c r="H42" s="751"/>
      <c r="I42" s="751"/>
      <c r="J42" s="752"/>
      <c r="K42" s="768">
        <f>IF('例　①収支予算書　基盤強化推進費'!K42="","",'例　①収支予算書　基盤強化推進費'!K42)</f>
        <v>0</v>
      </c>
      <c r="L42" s="769"/>
      <c r="M42" s="706">
        <f>IF('例　①収支予算書　基盤強化推進費'!M42="","",'例　①収支予算書　基盤強化推進費'!M42)</f>
        <v>0</v>
      </c>
      <c r="N42" s="707"/>
      <c r="O42" s="706">
        <f>IF('例　①収支予算書　基盤強化推進費'!O42="","",'例　①収支予算書　基盤強化推進費'!O42)</f>
        <v>0</v>
      </c>
      <c r="P42" s="707"/>
      <c r="Q42" s="706">
        <f>IF('例　①収支予算書　基盤強化推進費'!Q42="","",'例　①収支予算書　基盤強化推進費'!Q42)</f>
        <v>0</v>
      </c>
      <c r="R42" s="790"/>
      <c r="S42" s="706">
        <f>IF('例　①収支予算書　基盤強化推進費'!S42="","",'例　①収支予算書　基盤強化推進費'!S42)</f>
        <v>0</v>
      </c>
      <c r="T42" s="707"/>
      <c r="U42" s="779"/>
      <c r="V42" s="780"/>
      <c r="W42" s="784"/>
      <c r="X42" s="780"/>
      <c r="Y42" s="784"/>
      <c r="Z42" s="780"/>
      <c r="AA42" s="784"/>
      <c r="AB42" s="780"/>
      <c r="AC42" s="784"/>
      <c r="AD42" s="787"/>
      <c r="AF42" s="1183" t="str">
        <f>IF('例　①収支予算書　基盤強化推進費'!AF42="","",'例　①収支予算書　基盤強化推進費'!AF42)</f>
        <v>第1回実行委員会</v>
      </c>
      <c r="AG42" s="1184"/>
      <c r="AH42" s="217">
        <f>IF('例　①収支予算書　基盤強化推進費'!AH42="","",'例　①収支予算書　基盤強化推進費'!AH42)</f>
        <v>23400</v>
      </c>
      <c r="AI42" s="333">
        <f>IF('例　①収支予算書　基盤強化推進費'!AI42="","",'例　①収支予算書　基盤強化推進費'!AI42)</f>
        <v>5000</v>
      </c>
      <c r="AJ42" s="333">
        <f>IF('例　①収支予算書　基盤強化推進費'!AJ42="","",'例　①収支予算書　基盤強化推進費'!AJ42)</f>
        <v>8</v>
      </c>
      <c r="AK42" s="333">
        <f>IF('例　①収支予算書　基盤強化推進費'!AK42="","",'例　①収支予算書　基盤強化推進費'!AK42)</f>
        <v>2000</v>
      </c>
      <c r="AL42" s="343">
        <f>IF('例　①収支予算書　基盤強化推進費'!AL42="","",'例　①収支予算書　基盤強化推進費'!AL42)</f>
        <v>300</v>
      </c>
      <c r="AM42" s="221">
        <f>IF('例　①収支予算書　基盤強化推進費'!AM42="","",'例　①収支予算書　基盤強化推進費'!AM42)</f>
        <v>3000</v>
      </c>
      <c r="AN42" s="333">
        <f>IF('例　①収支予算書　基盤強化推進費'!AN42="","",'例　①収支予算書　基盤強化推進費'!AN42)</f>
        <v>1</v>
      </c>
      <c r="AO42" s="333">
        <f>IF('例　①収支予算書　基盤強化推進費'!AO42="","",'例　①収支予算書　基盤強化推進費'!AO42)</f>
        <v>1</v>
      </c>
      <c r="AP42" s="333">
        <f>IF('例　①収支予算書　基盤強化推進費'!AP42="","",'例　①収支予算書　基盤強化推進費'!AP42)</f>
        <v>1</v>
      </c>
      <c r="AQ42" s="333" t="str">
        <f>IF('例　①収支予算書　基盤強化推進費'!AQ42="","",'例　①収支予算書　基盤強化推進費'!AQ42)</f>
        <v/>
      </c>
      <c r="AR42" s="333" t="str">
        <f>IF('例　①収支予算書　基盤強化推進費'!AR42="","",'例　①収支予算書　基盤強化推進費'!AR42)</f>
        <v/>
      </c>
      <c r="AS42" s="333" t="str">
        <f>IF('例　①収支予算書　基盤強化推進費'!AS42="","",'例　①収支予算書　基盤強化推進費'!AS42)</f>
        <v/>
      </c>
      <c r="AT42" s="333" t="str">
        <f>IF('例　①収支予算書　基盤強化推進費'!AT42="","",'例　①収支予算書　基盤強化推進費'!AT42)</f>
        <v/>
      </c>
      <c r="AU42" s="346" t="str">
        <f>IF('例　①収支予算書　基盤強化推進費'!AU42="","",'例　①収支予算書　基盤強化推進費'!AU42)</f>
        <v/>
      </c>
    </row>
    <row r="43" spans="1:98" s="73" customFormat="1" ht="17.7" customHeight="1" thickBot="1">
      <c r="A43" s="91"/>
      <c r="B43" s="93"/>
      <c r="C43" s="92"/>
      <c r="D43" s="152"/>
      <c r="E43" s="239"/>
      <c r="F43" s="239"/>
      <c r="G43" s="750" t="str">
        <f>IF('例　①収支予算書　基盤強化推進費'!G43="","",'例　①収支予算書　基盤強化推進費'!G43)</f>
        <v/>
      </c>
      <c r="H43" s="751"/>
      <c r="I43" s="751"/>
      <c r="J43" s="752"/>
      <c r="K43" s="768">
        <f>IF('例　①収支予算書　基盤強化推進費'!K43="","",'例　①収支予算書　基盤強化推進費'!K43)</f>
        <v>0</v>
      </c>
      <c r="L43" s="769"/>
      <c r="M43" s="706">
        <f>IF('例　①収支予算書　基盤強化推進費'!M43="","",'例　①収支予算書　基盤強化推進費'!M43)</f>
        <v>0</v>
      </c>
      <c r="N43" s="707"/>
      <c r="O43" s="706">
        <f>IF('例　①収支予算書　基盤強化推進費'!O43="","",'例　①収支予算書　基盤強化推進費'!O43)</f>
        <v>0</v>
      </c>
      <c r="P43" s="707"/>
      <c r="Q43" s="706">
        <f>IF('例　①収支予算書　基盤強化推進費'!Q43="","",'例　①収支予算書　基盤強化推進費'!Q43)</f>
        <v>0</v>
      </c>
      <c r="R43" s="790"/>
      <c r="S43" s="706">
        <f>IF('例　①収支予算書　基盤強化推進費'!S43="","",'例　①収支予算書　基盤強化推進費'!S43)</f>
        <v>0</v>
      </c>
      <c r="T43" s="707"/>
      <c r="U43" s="781"/>
      <c r="V43" s="782"/>
      <c r="W43" s="785"/>
      <c r="X43" s="782"/>
      <c r="Y43" s="785"/>
      <c r="Z43" s="782"/>
      <c r="AA43" s="785"/>
      <c r="AB43" s="782"/>
      <c r="AC43" s="785"/>
      <c r="AD43" s="788"/>
      <c r="AF43" s="1183" t="str">
        <f>IF('例　①収支予算書　基盤強化推進費'!AF43="","",'例　①収支予算書　基盤強化推進費'!AF43)</f>
        <v/>
      </c>
      <c r="AG43" s="1184"/>
      <c r="AH43" s="217">
        <f>IF('例　①収支予算書　基盤強化推進費'!AH43="","",'例　①収支予算書　基盤強化推進費'!AH43)</f>
        <v>0</v>
      </c>
      <c r="AI43" s="333" t="str">
        <f>IF('例　①収支予算書　基盤強化推進費'!AI43="","",'例　①収支予算書　基盤強化推進費'!AI43)</f>
        <v/>
      </c>
      <c r="AJ43" s="333" t="str">
        <f>IF('例　①収支予算書　基盤強化推進費'!AJ43="","",'例　①収支予算書　基盤強化推進費'!AJ43)</f>
        <v/>
      </c>
      <c r="AK43" s="333" t="str">
        <f>IF('例　①収支予算書　基盤強化推進費'!AK43="","",'例　①収支予算書　基盤強化推進費'!AK43)</f>
        <v/>
      </c>
      <c r="AL43" s="343" t="str">
        <f>IF('例　①収支予算書　基盤強化推進費'!AL43="","",'例　①収支予算書　基盤強化推進費'!AL43)</f>
        <v/>
      </c>
      <c r="AM43" s="221">
        <f>IF('例　①収支予算書　基盤強化推進費'!AM43="","",'例　①収支予算書　基盤強化推進費'!AM43)</f>
        <v>0</v>
      </c>
      <c r="AN43" s="333" t="str">
        <f>IF('例　①収支予算書　基盤強化推進費'!AN43="","",'例　①収支予算書　基盤強化推進費'!AN43)</f>
        <v/>
      </c>
      <c r="AO43" s="333" t="str">
        <f>IF('例　①収支予算書　基盤強化推進費'!AO43="","",'例　①収支予算書　基盤強化推進費'!AO43)</f>
        <v/>
      </c>
      <c r="AP43" s="333" t="str">
        <f>IF('例　①収支予算書　基盤強化推進費'!AP43="","",'例　①収支予算書　基盤強化推進費'!AP43)</f>
        <v/>
      </c>
      <c r="AQ43" s="333" t="str">
        <f>IF('例　①収支予算書　基盤強化推進費'!AQ43="","",'例　①収支予算書　基盤強化推進費'!AQ43)</f>
        <v/>
      </c>
      <c r="AR43" s="333" t="str">
        <f>IF('例　①収支予算書　基盤強化推進費'!AR43="","",'例　①収支予算書　基盤強化推進費'!AR43)</f>
        <v/>
      </c>
      <c r="AS43" s="333" t="str">
        <f>IF('例　①収支予算書　基盤強化推進費'!AS43="","",'例　①収支予算書　基盤強化推進費'!AS43)</f>
        <v/>
      </c>
      <c r="AT43" s="333" t="str">
        <f>IF('例　①収支予算書　基盤強化推進費'!AT43="","",'例　①収支予算書　基盤強化推進費'!AT43)</f>
        <v/>
      </c>
      <c r="AU43" s="346" t="str">
        <f>IF('例　①収支予算書　基盤強化推進費'!AU43="","",'例　①収支予算書　基盤強化推進費'!AU43)</f>
        <v/>
      </c>
      <c r="AV43" s="312" t="s">
        <v>441</v>
      </c>
    </row>
    <row r="44" spans="1:98" s="73" customFormat="1" ht="17.7" customHeight="1">
      <c r="A44" s="678" t="s">
        <v>2</v>
      </c>
      <c r="B44" s="679"/>
      <c r="C44" s="680"/>
      <c r="D44" s="646">
        <f>IF('例　①収支予算書　基盤強化推進費'!D44="","",'例　①収支予算書　基盤強化推進費'!D44)</f>
        <v>119500</v>
      </c>
      <c r="E44" s="647"/>
      <c r="F44" s="648"/>
      <c r="G44" s="770" t="s">
        <v>313</v>
      </c>
      <c r="H44" s="771"/>
      <c r="I44" s="771"/>
      <c r="J44" s="772"/>
      <c r="K44" s="776" t="s">
        <v>392</v>
      </c>
      <c r="L44" s="749"/>
      <c r="M44" s="700" t="s">
        <v>290</v>
      </c>
      <c r="N44" s="701"/>
      <c r="O44" s="700" t="s">
        <v>315</v>
      </c>
      <c r="P44" s="701"/>
      <c r="Q44" s="700" t="s">
        <v>308</v>
      </c>
      <c r="R44" s="789"/>
      <c r="S44" s="792" t="s">
        <v>304</v>
      </c>
      <c r="T44" s="794"/>
      <c r="U44" s="700" t="s">
        <v>307</v>
      </c>
      <c r="V44" s="701"/>
      <c r="W44" s="700" t="s">
        <v>305</v>
      </c>
      <c r="X44" s="789"/>
      <c r="Y44" s="700" t="s">
        <v>306</v>
      </c>
      <c r="Z44" s="701"/>
      <c r="AA44" s="777"/>
      <c r="AB44" s="778"/>
      <c r="AC44" s="783"/>
      <c r="AD44" s="786"/>
      <c r="AF44" s="1183" t="str">
        <f>IF('例　①収支予算書　基盤強化推進費'!AF44="","",'例　①収支予算書　基盤強化推進費'!AF44)</f>
        <v/>
      </c>
      <c r="AG44" s="1184"/>
      <c r="AH44" s="217">
        <f>IF('例　①収支予算書　基盤強化推進費'!AH44="","",'例　①収支予算書　基盤強化推進費'!AH44)</f>
        <v>0</v>
      </c>
      <c r="AI44" s="333" t="str">
        <f>IF('例　①収支予算書　基盤強化推進費'!AI44="","",'例　①収支予算書　基盤強化推進費'!AI44)</f>
        <v/>
      </c>
      <c r="AJ44" s="333" t="str">
        <f>IF('例　①収支予算書　基盤強化推進費'!AJ44="","",'例　①収支予算書　基盤強化推進費'!AJ44)</f>
        <v/>
      </c>
      <c r="AK44" s="333" t="str">
        <f>IF('例　①収支予算書　基盤強化推進費'!AK44="","",'例　①収支予算書　基盤強化推進費'!AK44)</f>
        <v/>
      </c>
      <c r="AL44" s="343" t="str">
        <f>IF('例　①収支予算書　基盤強化推進費'!AL44="","",'例　①収支予算書　基盤強化推進費'!AL44)</f>
        <v/>
      </c>
      <c r="AM44" s="221">
        <f>IF('例　①収支予算書　基盤強化推進費'!AM44="","",'例　①収支予算書　基盤強化推進費'!AM44)</f>
        <v>0</v>
      </c>
      <c r="AN44" s="333" t="str">
        <f>IF('例　①収支予算書　基盤強化推進費'!AN44="","",'例　①収支予算書　基盤強化推進費'!AN44)</f>
        <v/>
      </c>
      <c r="AO44" s="333" t="str">
        <f>IF('例　①収支予算書　基盤強化推進費'!AO44="","",'例　①収支予算書　基盤強化推進費'!AO44)</f>
        <v/>
      </c>
      <c r="AP44" s="333" t="str">
        <f>IF('例　①収支予算書　基盤強化推進費'!AP44="","",'例　①収支予算書　基盤強化推進費'!AP44)</f>
        <v/>
      </c>
      <c r="AQ44" s="333" t="str">
        <f>IF('例　①収支予算書　基盤強化推進費'!AQ44="","",'例　①収支予算書　基盤強化推進費'!AQ44)</f>
        <v/>
      </c>
      <c r="AR44" s="333" t="str">
        <f>IF('例　①収支予算書　基盤強化推進費'!AR44="","",'例　①収支予算書　基盤強化推進費'!AR44)</f>
        <v/>
      </c>
      <c r="AS44" s="333" t="str">
        <f>IF('例　①収支予算書　基盤強化推進費'!AS44="","",'例　①収支予算書　基盤強化推進費'!AS44)</f>
        <v/>
      </c>
      <c r="AT44" s="333" t="str">
        <f>IF('例　①収支予算書　基盤強化推進費'!AT44="","",'例　①収支予算書　基盤強化推進費'!AT44)</f>
        <v/>
      </c>
      <c r="AU44" s="346" t="str">
        <f>IF('例　①収支予算書　基盤強化推進費'!AU44="","",'例　①収支予算書　基盤強化推進費'!AU44)</f>
        <v/>
      </c>
    </row>
    <row r="45" spans="1:98" s="73" customFormat="1" ht="17.7" customHeight="1" thickBot="1">
      <c r="A45" s="87"/>
      <c r="B45" s="88"/>
      <c r="C45" s="89"/>
      <c r="D45" s="151"/>
      <c r="E45" s="238"/>
      <c r="F45" s="238"/>
      <c r="G45" s="750" t="str">
        <f>IF('例　①収支予算書　基盤強化推進費'!G45="","",'例　①収支予算書　基盤強化推進費'!G45)</f>
        <v>前泊入り(ｺｰﾄ設営含)</v>
      </c>
      <c r="H45" s="751"/>
      <c r="I45" s="751"/>
      <c r="J45" s="752"/>
      <c r="K45" s="768">
        <f>IF('例　①収支予算書　基盤強化推進費'!K45="","",'例　①収支予算書　基盤強化推進費'!K45)</f>
        <v>8</v>
      </c>
      <c r="L45" s="769"/>
      <c r="M45" s="706">
        <f>IF('例　①収支予算書　基盤強化推進費'!M45="","",'例　①収支予算書　基盤強化推進費'!M45)</f>
        <v>16000</v>
      </c>
      <c r="N45" s="707"/>
      <c r="O45" s="706">
        <f>IF('例　①収支予算書　基盤強化推進費'!O45="","",'例　①収支予算書　基盤強化推進費'!O45)</f>
        <v>30000</v>
      </c>
      <c r="P45" s="707"/>
      <c r="Q45" s="706">
        <f>IF('例　①収支予算書　基盤強化推進費'!Q45="","",'例　①収支予算書　基盤強化推進費'!Q45)</f>
        <v>1500</v>
      </c>
      <c r="R45" s="790"/>
      <c r="S45" s="706">
        <f>IF('例　①収支予算書　基盤強化推進費'!S45="","",'例　①収支予算書　基盤強化推進費'!S45)</f>
        <v>0</v>
      </c>
      <c r="T45" s="707"/>
      <c r="U45" s="706">
        <f>IF('例　①収支予算書　基盤強化推進費'!U45="","",'例　①収支予算書　基盤強化推進費'!U45)</f>
        <v>10000</v>
      </c>
      <c r="V45" s="707"/>
      <c r="W45" s="706">
        <f>IF('例　①収支予算書　基盤強化推進費'!W45="","",'例　①収支予算書　基盤強化推進費'!W45)</f>
        <v>0</v>
      </c>
      <c r="X45" s="790"/>
      <c r="Y45" s="706">
        <f>IF('例　①収支予算書　基盤強化推進費'!Y45="","",'例　①収支予算書　基盤強化推進費'!Y45)</f>
        <v>0</v>
      </c>
      <c r="Z45" s="707"/>
      <c r="AA45" s="779"/>
      <c r="AB45" s="780"/>
      <c r="AC45" s="784"/>
      <c r="AD45" s="787"/>
      <c r="AF45" s="1185" t="str">
        <f>IF('例　①収支予算書　基盤強化推進費'!AF45="","",'例　①収支予算書　基盤強化推進費'!AF45)</f>
        <v/>
      </c>
      <c r="AG45" s="1186"/>
      <c r="AH45" s="220">
        <f>IF('例　①収支予算書　基盤強化推進費'!AH45="","",'例　①収支予算書　基盤強化推進費'!AH45)</f>
        <v>0</v>
      </c>
      <c r="AI45" s="336" t="str">
        <f>IF('例　①収支予算書　基盤強化推進費'!AI45="","",'例　①収支予算書　基盤強化推進費'!AI45)</f>
        <v/>
      </c>
      <c r="AJ45" s="336" t="str">
        <f>IF('例　①収支予算書　基盤強化推進費'!AJ45="","",'例　①収支予算書　基盤強化推進費'!AJ45)</f>
        <v/>
      </c>
      <c r="AK45" s="336" t="str">
        <f>IF('例　①収支予算書　基盤強化推進費'!AK45="","",'例　①収支予算書　基盤強化推進費'!AK45)</f>
        <v/>
      </c>
      <c r="AL45" s="347" t="str">
        <f>IF('例　①収支予算書　基盤強化推進費'!AL45="","",'例　①収支予算書　基盤強化推進費'!AL45)</f>
        <v/>
      </c>
      <c r="AM45" s="225">
        <f>IF('例　①収支予算書　基盤強化推進費'!AM45="","",'例　①収支予算書　基盤強化推進費'!AM45)</f>
        <v>0</v>
      </c>
      <c r="AN45" s="336" t="str">
        <f>IF('例　①収支予算書　基盤強化推進費'!AN45="","",'例　①収支予算書　基盤強化推進費'!AN45)</f>
        <v/>
      </c>
      <c r="AO45" s="336" t="str">
        <f>IF('例　①収支予算書　基盤強化推進費'!AO45="","",'例　①収支予算書　基盤強化推進費'!AO45)</f>
        <v/>
      </c>
      <c r="AP45" s="336" t="str">
        <f>IF('例　①収支予算書　基盤強化推進費'!AP45="","",'例　①収支予算書　基盤強化推進費'!AP45)</f>
        <v/>
      </c>
      <c r="AQ45" s="336" t="str">
        <f>IF('例　①収支予算書　基盤強化推進費'!AQ45="","",'例　①収支予算書　基盤強化推進費'!AQ45)</f>
        <v/>
      </c>
      <c r="AR45" s="336" t="str">
        <f>IF('例　①収支予算書　基盤強化推進費'!AR45="","",'例　①収支予算書　基盤強化推進費'!AR45)</f>
        <v/>
      </c>
      <c r="AS45" s="336" t="str">
        <f>IF('例　①収支予算書　基盤強化推進費'!AS45="","",'例　①収支予算書　基盤強化推進費'!AS45)</f>
        <v/>
      </c>
      <c r="AT45" s="336" t="str">
        <f>IF('例　①収支予算書　基盤強化推進費'!AT45="","",'例　①収支予算書　基盤強化推進費'!AT45)</f>
        <v/>
      </c>
      <c r="AU45" s="348" t="str">
        <f>IF('例　①収支予算書　基盤強化推進費'!AU45="","",'例　①収支予算書　基盤強化推進費'!AU45)</f>
        <v/>
      </c>
    </row>
    <row r="46" spans="1:98" s="73" customFormat="1" ht="17.7" customHeight="1">
      <c r="A46" s="87"/>
      <c r="B46" s="88"/>
      <c r="C46" s="89"/>
      <c r="D46" s="151"/>
      <c r="E46" s="238"/>
      <c r="F46" s="238"/>
      <c r="G46" s="750" t="str">
        <f>IF('例　①収支予算書　基盤強化推進費'!G46="","",'例　①収支予算書　基盤強化推進費'!G46)</f>
        <v>大会1日目</v>
      </c>
      <c r="H46" s="751"/>
      <c r="I46" s="751"/>
      <c r="J46" s="752"/>
      <c r="K46" s="768">
        <f>IF('例　①収支予算書　基盤強化推進費'!K46="","",'例　①収支予算書　基盤強化推進費'!K46)</f>
        <v>8</v>
      </c>
      <c r="L46" s="769"/>
      <c r="M46" s="706">
        <f>IF('例　①収支予算書　基盤強化推進費'!M46="","",'例　①収支予算書　基盤強化推進費'!M46)</f>
        <v>16000</v>
      </c>
      <c r="N46" s="707"/>
      <c r="O46" s="706">
        <f>IF('例　①収支予算書　基盤強化推進費'!O46="","",'例　①収支予算書　基盤強化推進費'!O46)</f>
        <v>0</v>
      </c>
      <c r="P46" s="707"/>
      <c r="Q46" s="706">
        <f>IF('例　①収支予算書　基盤強化推進費'!Q46="","",'例　①収支予算書　基盤強化推進費'!Q46)</f>
        <v>1500</v>
      </c>
      <c r="R46" s="790"/>
      <c r="S46" s="706">
        <f>IF('例　①収支予算書　基盤強化推進費'!S46="","",'例　①収支予算書　基盤強化推進費'!S46)</f>
        <v>3600</v>
      </c>
      <c r="T46" s="707"/>
      <c r="U46" s="706">
        <f>IF('例　①収支予算書　基盤強化推進費'!U46="","",'例　①収支予算書　基盤強化推進費'!U46)</f>
        <v>20000</v>
      </c>
      <c r="V46" s="707"/>
      <c r="W46" s="706">
        <f>IF('例　①収支予算書　基盤強化推進費'!W46="","",'例　①収支予算書　基盤強化推進費'!W46)</f>
        <v>0</v>
      </c>
      <c r="X46" s="790"/>
      <c r="Y46" s="706">
        <f>IF('例　①収支予算書　基盤強化推進費'!Y46="","",'例　①収支予算書　基盤強化推進費'!Y46)</f>
        <v>500</v>
      </c>
      <c r="Z46" s="707"/>
      <c r="AA46" s="779"/>
      <c r="AB46" s="780"/>
      <c r="AC46" s="784"/>
      <c r="AD46" s="787"/>
      <c r="AF46" s="86"/>
      <c r="AG46" s="176" t="s">
        <v>292</v>
      </c>
      <c r="AH46" s="324">
        <f>SUM(AH41:AH45)</f>
        <v>46800</v>
      </c>
      <c r="AI46" s="86"/>
      <c r="AJ46" s="86"/>
      <c r="AK46" s="86"/>
      <c r="AL46" s="176" t="s">
        <v>292</v>
      </c>
      <c r="AM46" s="324">
        <f>SUM(AM41:AM45)</f>
        <v>4500</v>
      </c>
      <c r="AN46" s="86"/>
      <c r="AO46" s="181"/>
      <c r="AP46" s="180"/>
      <c r="AQ46" s="180"/>
      <c r="AR46" s="180"/>
      <c r="AS46" s="180"/>
      <c r="AT46" s="180"/>
      <c r="AU46" s="180"/>
    </row>
    <row r="47" spans="1:98" s="73" customFormat="1" ht="17.7" customHeight="1">
      <c r="A47" s="87"/>
      <c r="B47" s="88"/>
      <c r="C47" s="89"/>
      <c r="D47" s="151"/>
      <c r="E47" s="238"/>
      <c r="F47" s="238"/>
      <c r="G47" s="750" t="str">
        <f>IF('例　①収支予算書　基盤強化推進費'!G47="","",'例　①収支予算書　基盤強化推進費'!G47)</f>
        <v>大会2日目</v>
      </c>
      <c r="H47" s="751"/>
      <c r="I47" s="751"/>
      <c r="J47" s="752"/>
      <c r="K47" s="768">
        <f>IF('例　①収支予算書　基盤強化推進費'!K47="","",'例　①収支予算書　基盤強化推進費'!K47)</f>
        <v>8</v>
      </c>
      <c r="L47" s="769"/>
      <c r="M47" s="706">
        <f>IF('例　①収支予算書　基盤強化推進費'!M47="","",'例　①収支予算書　基盤強化推進費'!M47)</f>
        <v>16000</v>
      </c>
      <c r="N47" s="707"/>
      <c r="O47" s="706">
        <f>IF('例　①収支予算書　基盤強化推進費'!O47="","",'例　①収支予算書　基盤強化推進費'!O47)</f>
        <v>0</v>
      </c>
      <c r="P47" s="707"/>
      <c r="Q47" s="706">
        <f>IF('例　①収支予算書　基盤強化推進費'!Q47="","",'例　①収支予算書　基盤強化推進費'!Q47)</f>
        <v>1500</v>
      </c>
      <c r="R47" s="790"/>
      <c r="S47" s="706">
        <f>IF('例　①収支予算書　基盤強化推進費'!S47="","",'例　①収支予算書　基盤強化推進費'!S47)</f>
        <v>2400</v>
      </c>
      <c r="T47" s="707"/>
      <c r="U47" s="706">
        <f>IF('例　①収支予算書　基盤強化推進費'!U47="","",'例　①収支予算書　基盤強化推進費'!U47)</f>
        <v>0</v>
      </c>
      <c r="V47" s="707"/>
      <c r="W47" s="706">
        <f>IF('例　①収支予算書　基盤強化推進費'!W47="","",'例　①収支予算書　基盤強化推進費'!W47)</f>
        <v>0</v>
      </c>
      <c r="X47" s="790"/>
      <c r="Y47" s="706">
        <f>IF('例　①収支予算書　基盤強化推進費'!Y47="","",'例　①収支予算書　基盤強化推進費'!Y47)</f>
        <v>500</v>
      </c>
      <c r="Z47" s="707"/>
      <c r="AA47" s="779"/>
      <c r="AB47" s="780"/>
      <c r="AC47" s="784"/>
      <c r="AD47" s="787"/>
      <c r="AF47" s="551" t="s">
        <v>338</v>
      </c>
      <c r="AG47" s="551"/>
      <c r="AH47" s="325">
        <f>AH46+AM46</f>
        <v>51300</v>
      </c>
      <c r="AI47" s="180"/>
      <c r="AJ47" s="180"/>
      <c r="AK47" s="180"/>
      <c r="AL47" s="180"/>
      <c r="AM47" s="180"/>
      <c r="AN47" s="180"/>
      <c r="AO47" s="180"/>
      <c r="AP47" s="180"/>
      <c r="AQ47" s="180"/>
      <c r="AR47" s="180"/>
      <c r="AS47" s="180"/>
      <c r="AT47" s="180"/>
      <c r="AU47" s="180"/>
    </row>
    <row r="48" spans="1:98" s="73" customFormat="1" ht="17.7" customHeight="1" thickBot="1">
      <c r="A48" s="87"/>
      <c r="B48" s="88"/>
      <c r="C48" s="89"/>
      <c r="D48" s="151"/>
      <c r="E48" s="238"/>
      <c r="F48" s="238"/>
      <c r="G48" s="750" t="str">
        <f>IF('例　①収支予算書　基盤強化推進費'!G48="","",'例　①収支予算書　基盤強化推進費'!G48)</f>
        <v/>
      </c>
      <c r="H48" s="751"/>
      <c r="I48" s="751"/>
      <c r="J48" s="752"/>
      <c r="K48" s="768">
        <f>IF('例　①収支予算書　基盤強化推進費'!K48="","",'例　①収支予算書　基盤強化推進費'!K48)</f>
        <v>0</v>
      </c>
      <c r="L48" s="769"/>
      <c r="M48" s="706">
        <f>IF('例　①収支予算書　基盤強化推進費'!M48="","",'例　①収支予算書　基盤強化推進費'!M48)</f>
        <v>0</v>
      </c>
      <c r="N48" s="707"/>
      <c r="O48" s="706">
        <f>IF('例　①収支予算書　基盤強化推進費'!O48="","",'例　①収支予算書　基盤強化推進費'!O48)</f>
        <v>0</v>
      </c>
      <c r="P48" s="707"/>
      <c r="Q48" s="706">
        <f>IF('例　①収支予算書　基盤強化推進費'!Q48="","",'例　①収支予算書　基盤強化推進費'!Q48)</f>
        <v>0</v>
      </c>
      <c r="R48" s="790"/>
      <c r="S48" s="706">
        <f>IF('例　①収支予算書　基盤強化推進費'!S48="","",'例　①収支予算書　基盤強化推進費'!S48)</f>
        <v>0</v>
      </c>
      <c r="T48" s="707"/>
      <c r="U48" s="706">
        <f>IF('例　①収支予算書　基盤強化推進費'!U48="","",'例　①収支予算書　基盤強化推進費'!U48)</f>
        <v>0</v>
      </c>
      <c r="V48" s="707"/>
      <c r="W48" s="706">
        <f>IF('例　①収支予算書　基盤強化推進費'!W48="","",'例　①収支予算書　基盤強化推進費'!W48)</f>
        <v>0</v>
      </c>
      <c r="X48" s="790"/>
      <c r="Y48" s="706">
        <f>IF('例　①収支予算書　基盤強化推進費'!Y48="","",'例　①収支予算書　基盤強化推進費'!Y48)</f>
        <v>0</v>
      </c>
      <c r="Z48" s="707"/>
      <c r="AA48" s="779"/>
      <c r="AB48" s="780"/>
      <c r="AC48" s="784"/>
      <c r="AD48" s="787"/>
      <c r="AF48" s="174"/>
      <c r="AG48" s="174"/>
      <c r="AH48" s="173"/>
      <c r="AO48" s="74"/>
    </row>
    <row r="49" spans="1:70" s="73" customFormat="1" ht="17.7" customHeight="1" thickBot="1">
      <c r="A49" s="91"/>
      <c r="B49" s="93"/>
      <c r="C49" s="92"/>
      <c r="D49" s="152"/>
      <c r="E49" s="239"/>
      <c r="F49" s="239"/>
      <c r="G49" s="1193" t="str">
        <f>IF('例　①収支予算書　基盤強化推進費'!G49="","",'例　①収支予算書　基盤強化推進費'!G49)</f>
        <v/>
      </c>
      <c r="H49" s="1194"/>
      <c r="I49" s="1194"/>
      <c r="J49" s="1195"/>
      <c r="K49" s="1196">
        <f>IF('例　①収支予算書　基盤強化推進費'!K49="","",'例　①収支予算書　基盤強化推進費'!K49)</f>
        <v>0</v>
      </c>
      <c r="L49" s="1197"/>
      <c r="M49" s="1187">
        <f>IF('例　①収支予算書　基盤強化推進費'!M49="","",'例　①収支予算書　基盤強化推進費'!M49)</f>
        <v>0</v>
      </c>
      <c r="N49" s="1188"/>
      <c r="O49" s="1187">
        <f>IF('例　①収支予算書　基盤強化推進費'!O49="","",'例　①収支予算書　基盤強化推進費'!O49)</f>
        <v>0</v>
      </c>
      <c r="P49" s="1188"/>
      <c r="Q49" s="1187">
        <f>IF('例　①収支予算書　基盤強化推進費'!Q49="","",'例　①収支予算書　基盤強化推進費'!Q49)</f>
        <v>0</v>
      </c>
      <c r="R49" s="1198"/>
      <c r="S49" s="1187">
        <f>IF('例　①収支予算書　基盤強化推進費'!S49="","",'例　①収支予算書　基盤強化推進費'!S49)</f>
        <v>0</v>
      </c>
      <c r="T49" s="1188"/>
      <c r="U49" s="1187">
        <f>IF('例　①収支予算書　基盤強化推進費'!U49="","",'例　①収支予算書　基盤強化推進費'!U49)</f>
        <v>0</v>
      </c>
      <c r="V49" s="1188"/>
      <c r="W49" s="1187">
        <f>IF('例　①収支予算書　基盤強化推進費'!W49="","",'例　①収支予算書　基盤強化推進費'!W49)</f>
        <v>0</v>
      </c>
      <c r="X49" s="1198"/>
      <c r="Y49" s="1187">
        <f>IF('例　①収支予算書　基盤強化推進費'!Y49="","",'例　①収支予算書　基盤強化推進費'!Y49)</f>
        <v>0</v>
      </c>
      <c r="Z49" s="1188"/>
      <c r="AA49" s="1189"/>
      <c r="AB49" s="1190"/>
      <c r="AC49" s="1191"/>
      <c r="AD49" s="1192"/>
      <c r="AF49" s="639" t="s">
        <v>296</v>
      </c>
      <c r="AG49" s="640"/>
      <c r="AH49" s="717" t="s">
        <v>314</v>
      </c>
      <c r="AI49" s="718"/>
      <c r="AJ49" s="718"/>
      <c r="AK49" s="719"/>
      <c r="AL49" s="714" t="s">
        <v>299</v>
      </c>
      <c r="AM49" s="715"/>
      <c r="AN49" s="715"/>
      <c r="AO49" s="715"/>
      <c r="AP49" s="715"/>
      <c r="AQ49" s="715"/>
      <c r="AR49" s="715"/>
      <c r="AS49" s="715"/>
      <c r="AT49" s="715"/>
      <c r="AU49" s="715"/>
      <c r="AV49" s="716"/>
      <c r="AW49" s="841" t="s">
        <v>303</v>
      </c>
      <c r="AX49" s="1249"/>
      <c r="AY49" s="842"/>
      <c r="AZ49" s="842"/>
      <c r="BA49" s="842"/>
      <c r="BB49" s="843"/>
      <c r="BL49" s="110"/>
      <c r="BM49" s="110"/>
      <c r="BN49" s="110"/>
      <c r="BO49" s="74"/>
      <c r="BP49" s="74"/>
      <c r="BQ49" s="74"/>
      <c r="BR49" s="74"/>
    </row>
    <row r="50" spans="1:70" s="73" customFormat="1" ht="17.7" customHeight="1" thickBot="1">
      <c r="A50" s="542" t="s">
        <v>1</v>
      </c>
      <c r="B50" s="543"/>
      <c r="C50" s="544"/>
      <c r="D50" s="643">
        <f>IF('例　①収支予算書　基盤強化推進費'!D50="","",'例　①収支予算書　基盤強化推進費'!D50)</f>
        <v>1100</v>
      </c>
      <c r="E50" s="644"/>
      <c r="F50" s="645"/>
      <c r="G50" s="1205" t="str">
        <f>IF('例　①収支予算書　基盤強化推進費'!G50="","",'例　①収支予算書　基盤強化推進費'!G50)</f>
        <v>郵便代</v>
      </c>
      <c r="H50" s="1206"/>
      <c r="I50" s="1206"/>
      <c r="J50" s="1207"/>
      <c r="K50" s="1208">
        <f>IF('例　①収支予算書　基盤強化推進費'!K50="","",'例　①収支予算書　基盤強化推進費'!K50)</f>
        <v>1100</v>
      </c>
      <c r="L50" s="1209"/>
      <c r="M50" s="1210" t="str">
        <f>IF('例　①収支予算書　基盤強化推進費'!M50="","",'例　①収支予算書　基盤強化推進費'!M50)</f>
        <v/>
      </c>
      <c r="N50" s="1210"/>
      <c r="O50" s="1210"/>
      <c r="P50" s="1210"/>
      <c r="Q50" s="1208" t="str">
        <f>IF('例　①収支予算書　基盤強化推進費'!Q50="","",'例　①収支予算書　基盤強化推進費'!Q50)</f>
        <v/>
      </c>
      <c r="R50" s="1209"/>
      <c r="S50" s="1210" t="str">
        <f>IF('例　①収支予算書　基盤強化推進費'!S50="","",'例　①収支予算書　基盤強化推進費'!S50)</f>
        <v/>
      </c>
      <c r="T50" s="1210"/>
      <c r="U50" s="1210"/>
      <c r="V50" s="1210"/>
      <c r="W50" s="1208" t="str">
        <f>IF('例　①収支予算書　基盤強化推進費'!W50="","",'例　①収支予算書　基盤強化推進費'!W50)</f>
        <v/>
      </c>
      <c r="X50" s="1209"/>
      <c r="Y50" s="1216" t="str">
        <f>IF('例　①収支予算書　基盤強化推進費'!Y50="","",'例　①収支予算書　基盤強化推進費'!Y50)</f>
        <v/>
      </c>
      <c r="Z50" s="1216"/>
      <c r="AA50" s="1216"/>
      <c r="AB50" s="1216"/>
      <c r="AC50" s="1217" t="str">
        <f>IF('例　①収支予算書　基盤強化推進費'!AC50="","",'例　①収支予算書　基盤強化推進費'!AC50)</f>
        <v/>
      </c>
      <c r="AD50" s="1218"/>
      <c r="AF50" s="702" t="s">
        <v>316</v>
      </c>
      <c r="AG50" s="703"/>
      <c r="AH50" s="294" t="s">
        <v>292</v>
      </c>
      <c r="AI50" s="298" t="s">
        <v>391</v>
      </c>
      <c r="AJ50" s="299" t="s">
        <v>290</v>
      </c>
      <c r="AK50" s="300" t="s">
        <v>300</v>
      </c>
      <c r="AL50" s="294" t="s">
        <v>292</v>
      </c>
      <c r="AM50" s="349">
        <f>IF('例　①収支予算書　基盤強化推進費'!AM50="","",'例　①収支予算書　基盤強化推進費'!AM50)</f>
        <v>500</v>
      </c>
      <c r="AN50" s="349">
        <f>IF('例　①収支予算書　基盤強化推進費'!AN50="","",'例　①収支予算書　基盤強化推進費'!AN50)</f>
        <v>1000</v>
      </c>
      <c r="AO50" s="349" t="str">
        <f>IF('例　①収支予算書　基盤強化推進費'!AO50="","",'例　①収支予算書　基盤強化推進費'!AO50)</f>
        <v/>
      </c>
      <c r="AP50" s="349" t="str">
        <f>IF('例　①収支予算書　基盤強化推進費'!AP50="","",'例　①収支予算書　基盤強化推進費'!AP50)</f>
        <v/>
      </c>
      <c r="AQ50" s="349" t="str">
        <f>IF('例　①収支予算書　基盤強化推進費'!AQ50="","",'例　①収支予算書　基盤強化推進費'!AQ50)</f>
        <v/>
      </c>
      <c r="AR50" s="349" t="str">
        <f>IF('例　①収支予算書　基盤強化推進費'!AR50="","",'例　①収支予算書　基盤強化推進費'!AR50)</f>
        <v/>
      </c>
      <c r="AS50" s="349" t="str">
        <f>IF('例　①収支予算書　基盤強化推進費'!AS50="","",'例　①収支予算書　基盤強化推進費'!AS50)</f>
        <v/>
      </c>
      <c r="AT50" s="361" t="str">
        <f>IF('例　①収支予算書　基盤強化推進費'!AT50="","",'例　①収支予算書　基盤強化推進費'!AT50)</f>
        <v/>
      </c>
      <c r="AU50" s="414" t="str">
        <f>IF('例　①収支予算書　基盤強化推進費'!AU50="","",'例　①収支予算書　基盤強化推進費'!AU50)</f>
        <v/>
      </c>
      <c r="AV50" s="415" t="str">
        <f>IF('例　①収支予算書　基盤強化推進費'!AV50="","",'例　①収支予算書　基盤強化推進費'!AV50)</f>
        <v/>
      </c>
      <c r="AW50" s="294" t="s">
        <v>292</v>
      </c>
      <c r="AX50" s="416">
        <f>IF('例　①収支予算書　基盤強化推進費'!AX50="","",'例　①収支予算書　基盤強化推進費'!AX50)</f>
        <v>500</v>
      </c>
      <c r="AY50" s="417" t="str">
        <f>IF('例　①収支予算書　基盤強化推進費'!AY50="","",'例　①収支予算書　基盤強化推進費'!AY50)</f>
        <v/>
      </c>
      <c r="AZ50" s="417" t="str">
        <f>IF('例　①収支予算書　基盤強化推進費'!AZ50="","",'例　①収支予算書　基盤強化推進費'!AZ50)</f>
        <v/>
      </c>
      <c r="BA50" s="417" t="str">
        <f>IF('例　①収支予算書　基盤強化推進費'!BA50="","",'例　①収支予算書　基盤強化推進費'!BA50)</f>
        <v/>
      </c>
      <c r="BB50" s="418" t="str">
        <f>IF('例　①収支予算書　基盤強化推進費'!BB50="","",'例　①収支予算書　基盤強化推進費'!BB50)</f>
        <v/>
      </c>
      <c r="BC50" s="312" t="s">
        <v>376</v>
      </c>
      <c r="BK50" s="110"/>
    </row>
    <row r="51" spans="1:70" s="73" customFormat="1" ht="17.7" customHeight="1" thickTop="1">
      <c r="A51" s="678" t="s">
        <v>61</v>
      </c>
      <c r="B51" s="679"/>
      <c r="C51" s="680"/>
      <c r="D51" s="646">
        <f>IF('例　①収支予算書　基盤強化推進費'!D51="","",'例　①収支予算書　基盤強化推進費'!D51)</f>
        <v>14300</v>
      </c>
      <c r="E51" s="647"/>
      <c r="F51" s="648"/>
      <c r="G51" s="1199" t="str">
        <f>IF('例　①収支予算書　基盤強化推進費'!G51="","",'例　①収支予算書　基盤強化推進費'!G51)</f>
        <v>ラインテープ2コート</v>
      </c>
      <c r="H51" s="1200"/>
      <c r="I51" s="1200"/>
      <c r="J51" s="1201"/>
      <c r="K51" s="1202">
        <f>IF('例　①収支予算書　基盤強化推進費'!K51="","",'例　①収支予算書　基盤強化推進費'!K51)</f>
        <v>14000</v>
      </c>
      <c r="L51" s="1203"/>
      <c r="M51" s="1204" t="str">
        <f>IF('例　①収支予算書　基盤強化推進費'!M51="","",'例　①収支予算書　基盤強化推進費'!M51)</f>
        <v>靴袋代</v>
      </c>
      <c r="N51" s="1204"/>
      <c r="O51" s="1204"/>
      <c r="P51" s="1204"/>
      <c r="Q51" s="1202">
        <f>IF('例　①収支予算書　基盤強化推進費'!Q51="","",'例　①収支予算書　基盤強化推進費'!Q51)</f>
        <v>300</v>
      </c>
      <c r="R51" s="1203"/>
      <c r="S51" s="1204" t="str">
        <f>IF('例　①収支予算書　基盤強化推進費'!S51="","",'例　①収支予算書　基盤強化推進費'!S51)</f>
        <v/>
      </c>
      <c r="T51" s="1204"/>
      <c r="U51" s="1204"/>
      <c r="V51" s="1204"/>
      <c r="W51" s="1202" t="str">
        <f>IF('例　①収支予算書　基盤強化推進費'!W51="","",'例　①収支予算書　基盤強化推進費'!W51)</f>
        <v/>
      </c>
      <c r="X51" s="1203"/>
      <c r="Y51" s="1211" t="str">
        <f>IF('例　①収支予算書　基盤強化推進費'!Y51="","",'例　①収支予算書　基盤強化推進費'!Y51)</f>
        <v/>
      </c>
      <c r="Z51" s="1211"/>
      <c r="AA51" s="1211"/>
      <c r="AB51" s="1211"/>
      <c r="AC51" s="1212" t="str">
        <f>IF('例　①収支予算書　基盤強化推進費'!AC51="","",'例　①収支予算書　基盤強化推進費'!AC51)</f>
        <v/>
      </c>
      <c r="AD51" s="1213"/>
      <c r="AF51" s="1214" t="str">
        <f>IF('例　①収支予算書　基盤強化推進費'!AF51="","",'例　①収支予算書　基盤強化推進費'!AF51)</f>
        <v>前泊入り(ｺｰﾄ設営含)</v>
      </c>
      <c r="AG51" s="1215"/>
      <c r="AH51" s="327">
        <f>IF('例　①収支予算書　基盤強化推進費'!AH51="","",'例　①収支予算書　基盤強化推進費'!AH51)</f>
        <v>46000</v>
      </c>
      <c r="AI51" s="351">
        <f>IF('例　①収支予算書　基盤強化推進費'!AI51="","",'例　①収支予算書　基盤強化推進費'!AI51)</f>
        <v>8</v>
      </c>
      <c r="AJ51" s="344">
        <f>IF('例　①収支予算書　基盤強化推進費'!AJ51="","",'例　①収支予算書　基盤強化推進費'!AJ51)</f>
        <v>2000</v>
      </c>
      <c r="AK51" s="345">
        <f>IF('例　①収支予算書　基盤強化推進費'!AK51="","",'例　①収支予算書　基盤強化推進費'!AK51)</f>
        <v>3</v>
      </c>
      <c r="AL51" s="327">
        <f>IF('例　①収支予算書　基盤強化推進費'!AL51="","",'例　①収支予算書　基盤強化推進費'!AL51)</f>
        <v>1500</v>
      </c>
      <c r="AM51" s="381">
        <f>IF('例　①収支予算書　基盤強化推進費'!AM51="","",'例　①収支予算書　基盤強化推進費'!AM51)</f>
        <v>1</v>
      </c>
      <c r="AN51" s="381">
        <f>IF('例　①収支予算書　基盤強化推進費'!AN51="","",'例　①収支予算書　基盤強化推進費'!AN51)</f>
        <v>1</v>
      </c>
      <c r="AO51" s="381" t="str">
        <f>IF('例　①収支予算書　基盤強化推進費'!AO51="","",'例　①収支予算書　基盤強化推進費'!AO51)</f>
        <v/>
      </c>
      <c r="AP51" s="381" t="str">
        <f>IF('例　①収支予算書　基盤強化推進費'!AP51="","",'例　①収支予算書　基盤強化推進費'!AP51)</f>
        <v/>
      </c>
      <c r="AQ51" s="381" t="str">
        <f>IF('例　①収支予算書　基盤強化推進費'!AQ51="","",'例　①収支予算書　基盤強化推進費'!AQ51)</f>
        <v/>
      </c>
      <c r="AR51" s="381" t="str">
        <f>IF('例　①収支予算書　基盤強化推進費'!AR51="","",'例　①収支予算書　基盤強化推進費'!AR51)</f>
        <v/>
      </c>
      <c r="AS51" s="381" t="str">
        <f>IF('例　①収支予算書　基盤強化推進費'!AS51="","",'例　①収支予算書　基盤強化推進費'!AS51)</f>
        <v/>
      </c>
      <c r="AT51" s="409" t="str">
        <f>IF('例　①収支予算書　基盤強化推進費'!AT51="","",'例　①収支予算書　基盤強化推進費'!AT51)</f>
        <v/>
      </c>
      <c r="AU51" s="419" t="str">
        <f>IF('例　①収支予算書　基盤強化推進費'!AU51="","",'例　①収支予算書　基盤強化推進費'!AU51)</f>
        <v/>
      </c>
      <c r="AV51" s="420" t="str">
        <f>IF('例　①収支予算書　基盤強化推進費'!AV51="","",'例　①収支予算書　基盤強化推進費'!AV51)</f>
        <v/>
      </c>
      <c r="AW51" s="221">
        <f>IF('例　①収支予算書　基盤強化推進費'!AW51="","",'例　①収支予算書　基盤強化推進費'!AW51)</f>
        <v>0</v>
      </c>
      <c r="AX51" s="421" t="str">
        <f>IF('例　①収支予算書　基盤強化推進費'!AX51="","",'例　①収支予算書　基盤強化推進費'!AX51)</f>
        <v/>
      </c>
      <c r="AY51" s="421" t="str">
        <f>IF('例　①収支予算書　基盤強化推進費'!AY51="","",'例　①収支予算書　基盤強化推進費'!AY51)</f>
        <v/>
      </c>
      <c r="AZ51" s="421" t="str">
        <f>IF('例　①収支予算書　基盤強化推進費'!AZ51="","",'例　①収支予算書　基盤強化推進費'!AZ51)</f>
        <v/>
      </c>
      <c r="BA51" s="421" t="str">
        <f>IF('例　①収支予算書　基盤強化推進費'!BA51="","",'例　①収支予算書　基盤強化推進費'!BA51)</f>
        <v/>
      </c>
      <c r="BB51" s="422" t="str">
        <f>IF('例　①収支予算書　基盤強化推進費'!BB51="","",'例　①収支予算書　基盤強化推進費'!BB51)</f>
        <v/>
      </c>
      <c r="BI51" s="110"/>
      <c r="BJ51" s="110"/>
    </row>
    <row r="52" spans="1:70" s="73" customFormat="1" ht="17.7" customHeight="1" thickBot="1">
      <c r="A52" s="91"/>
      <c r="B52" s="93"/>
      <c r="C52" s="92"/>
      <c r="D52" s="152"/>
      <c r="E52" s="239"/>
      <c r="F52" s="239"/>
      <c r="G52" s="1224" t="str">
        <f>IF('例　①収支予算書　基盤強化推進費'!G52="","",'例　①収支予算書　基盤強化推進費'!G52)</f>
        <v/>
      </c>
      <c r="H52" s="1225"/>
      <c r="I52" s="1225"/>
      <c r="J52" s="1226"/>
      <c r="K52" s="1222" t="str">
        <f>IF('例　①収支予算書　基盤強化推進費'!K52="","",'例　①収支予算書　基盤強化推進費'!K52)</f>
        <v/>
      </c>
      <c r="L52" s="1223"/>
      <c r="M52" s="1227" t="str">
        <f>IF('例　①収支予算書　基盤強化推進費'!M52="","",'例　①収支予算書　基盤強化推進費'!M52)</f>
        <v/>
      </c>
      <c r="N52" s="1227"/>
      <c r="O52" s="1227"/>
      <c r="P52" s="1227"/>
      <c r="Q52" s="1222" t="str">
        <f>IF('例　①収支予算書　基盤強化推進費'!Q52="","",'例　①収支予算書　基盤強化推進費'!Q52)</f>
        <v/>
      </c>
      <c r="R52" s="1223"/>
      <c r="S52" s="1227" t="str">
        <f>IF('例　①収支予算書　基盤強化推進費'!S52="","",'例　①収支予算書　基盤強化推進費'!S52)</f>
        <v/>
      </c>
      <c r="T52" s="1227"/>
      <c r="U52" s="1227"/>
      <c r="V52" s="1227"/>
      <c r="W52" s="1222" t="str">
        <f>IF('例　①収支予算書　基盤強化推進費'!W52="","",'例　①収支予算書　基盤強化推進費'!W52)</f>
        <v/>
      </c>
      <c r="X52" s="1223"/>
      <c r="Y52" s="1219" t="str">
        <f>IF('例　①収支予算書　基盤強化推進費'!Y52="","",'例　①収支予算書　基盤強化推進費'!Y52)</f>
        <v/>
      </c>
      <c r="Z52" s="1219"/>
      <c r="AA52" s="1219"/>
      <c r="AB52" s="1219"/>
      <c r="AC52" s="1220" t="str">
        <f>IF('例　①収支予算書　基盤強化推進費'!AC52="","",'例　①収支予算書　基盤強化推進費'!AC52)</f>
        <v/>
      </c>
      <c r="AD52" s="1221"/>
      <c r="AF52" s="1183" t="str">
        <f>IF('例　①収支予算書　基盤強化推進費'!AF52="","",'例　①収支予算書　基盤強化推進費'!AF52)</f>
        <v>大会1日目</v>
      </c>
      <c r="AG52" s="1184"/>
      <c r="AH52" s="219">
        <f>IF('例　①収支予算書　基盤強化推進費'!AH52="","",'例　①収支予算書　基盤強化推進費'!AH52)</f>
        <v>16000</v>
      </c>
      <c r="AI52" s="352">
        <f>IF('例　①収支予算書　基盤強化推進費'!AI52="","",'例　①収支予算書　基盤強化推進費'!AI52)</f>
        <v>8</v>
      </c>
      <c r="AJ52" s="349">
        <f>IF('例　①収支予算書　基盤強化推進費'!AJ52="","",'例　①収支予算書　基盤強化推進費'!AJ52)</f>
        <v>2000</v>
      </c>
      <c r="AK52" s="350" t="str">
        <f>IF('例　①収支予算書　基盤強化推進費'!AK52="","",'例　①収支予算書　基盤強化推進費'!AK52)</f>
        <v/>
      </c>
      <c r="AL52" s="219">
        <f>IF('例　①収支予算書　基盤強化推進費'!AL52="","",'例　①収支予算書　基盤強化推進費'!AL52)</f>
        <v>1500</v>
      </c>
      <c r="AM52" s="385">
        <f>IF('例　①収支予算書　基盤強化推進費'!AM52="","",'例　①収支予算書　基盤強化推進費'!AM52)</f>
        <v>1</v>
      </c>
      <c r="AN52" s="385">
        <f>IF('例　①収支予算書　基盤強化推進費'!AN52="","",'例　①収支予算書　基盤強化推進費'!AN52)</f>
        <v>1</v>
      </c>
      <c r="AO52" s="385" t="str">
        <f>IF('例　①収支予算書　基盤強化推進費'!AO52="","",'例　①収支予算書　基盤強化推進費'!AO52)</f>
        <v/>
      </c>
      <c r="AP52" s="385" t="str">
        <f>IF('例　①収支予算書　基盤強化推進費'!AP52="","",'例　①収支予算書　基盤強化推進費'!AP52)</f>
        <v/>
      </c>
      <c r="AQ52" s="385" t="str">
        <f>IF('例　①収支予算書　基盤強化推進費'!AQ52="","",'例　①収支予算書　基盤強化推進費'!AQ52)</f>
        <v/>
      </c>
      <c r="AR52" s="385" t="str">
        <f>IF('例　①収支予算書　基盤強化推進費'!AR52="","",'例　①収支予算書　基盤強化推進費'!AR52)</f>
        <v/>
      </c>
      <c r="AS52" s="385" t="str">
        <f>IF('例　①収支予算書　基盤強化推進費'!AS52="","",'例　①収支予算書　基盤強化推進費'!AS52)</f>
        <v/>
      </c>
      <c r="AT52" s="386" t="str">
        <f>IF('例　①収支予算書　基盤強化推進費'!AT52="","",'例　①収支予算書　基盤強化推進費'!AT52)</f>
        <v/>
      </c>
      <c r="AU52" s="423" t="str">
        <f>IF('例　①収支予算書　基盤強化推進費'!AU52="","",'例　①収支予算書　基盤強化推進費'!AU52)</f>
        <v/>
      </c>
      <c r="AV52" s="424" t="str">
        <f>IF('例　①収支予算書　基盤強化推進費'!AV52="","",'例　①収支予算書　基盤強化推進費'!AV52)</f>
        <v/>
      </c>
      <c r="AW52" s="223">
        <f>IF('例　①収支予算書　基盤強化推進費'!AW52="","",'例　①収支予算書　基盤強化推進費'!AW52)</f>
        <v>500</v>
      </c>
      <c r="AX52" s="425">
        <f>IF('例　①収支予算書　基盤強化推進費'!AX52="","",'例　①収支予算書　基盤強化推進費'!AX52)</f>
        <v>1</v>
      </c>
      <c r="AY52" s="425" t="str">
        <f>IF('例　①収支予算書　基盤強化推進費'!AY52="","",'例　①収支予算書　基盤強化推進費'!AY52)</f>
        <v/>
      </c>
      <c r="AZ52" s="425" t="str">
        <f>IF('例　①収支予算書　基盤強化推進費'!AZ52="","",'例　①収支予算書　基盤強化推進費'!AZ52)</f>
        <v/>
      </c>
      <c r="BA52" s="425" t="str">
        <f>IF('例　①収支予算書　基盤強化推進費'!BA52="","",'例　①収支予算書　基盤強化推進費'!BA52)</f>
        <v/>
      </c>
      <c r="BB52" s="426" t="str">
        <f>IF('例　①収支予算書　基盤強化推進費'!BB52="","",'例　①収支予算書　基盤強化推進費'!BB52)</f>
        <v/>
      </c>
    </row>
    <row r="53" spans="1:70" s="73" customFormat="1" ht="17.7" customHeight="1" thickBot="1">
      <c r="A53" s="542" t="s">
        <v>62</v>
      </c>
      <c r="B53" s="543"/>
      <c r="C53" s="544"/>
      <c r="D53" s="643">
        <f>IF('例　①収支予算書　基盤強化推進費'!D53="","",'例　①収支予算書　基盤強化推進費'!D53)</f>
        <v>0</v>
      </c>
      <c r="E53" s="644"/>
      <c r="F53" s="645"/>
      <c r="G53" s="1205" t="str">
        <f>IF('例　①収支予算書　基盤強化推進費'!G53="","",'例　①収支予算書　基盤強化推進費'!G53)</f>
        <v/>
      </c>
      <c r="H53" s="1206"/>
      <c r="I53" s="1206"/>
      <c r="J53" s="1207"/>
      <c r="K53" s="1208" t="str">
        <f>IF('例　①収支予算書　基盤強化推進費'!K53="","",'例　①収支予算書　基盤強化推進費'!K53)</f>
        <v/>
      </c>
      <c r="L53" s="1209"/>
      <c r="M53" s="1210" t="str">
        <f>IF('例　①収支予算書　基盤強化推進費'!M53="","",'例　①収支予算書　基盤強化推進費'!M53)</f>
        <v/>
      </c>
      <c r="N53" s="1210"/>
      <c r="O53" s="1210"/>
      <c r="P53" s="1210"/>
      <c r="Q53" s="1208" t="str">
        <f>IF('例　①収支予算書　基盤強化推進費'!Q53="","",'例　①収支予算書　基盤強化推進費'!Q53)</f>
        <v/>
      </c>
      <c r="R53" s="1209"/>
      <c r="S53" s="1210" t="str">
        <f>IF('例　①収支予算書　基盤強化推進費'!S53="","",'例　①収支予算書　基盤強化推進費'!S53)</f>
        <v/>
      </c>
      <c r="T53" s="1210"/>
      <c r="U53" s="1210"/>
      <c r="V53" s="1210"/>
      <c r="W53" s="1208" t="str">
        <f>IF('例　①収支予算書　基盤強化推進費'!W53="","",'例　①収支予算書　基盤強化推進費'!W53)</f>
        <v/>
      </c>
      <c r="X53" s="1209"/>
      <c r="Y53" s="1216" t="str">
        <f>IF('例　①収支予算書　基盤強化推進費'!Y53="","",'例　①収支予算書　基盤強化推進費'!Y53)</f>
        <v/>
      </c>
      <c r="Z53" s="1216"/>
      <c r="AA53" s="1216"/>
      <c r="AB53" s="1216"/>
      <c r="AC53" s="1217" t="str">
        <f>IF('例　①収支予算書　基盤強化推進費'!AC53="","",'例　①収支予算書　基盤強化推進費'!AC53)</f>
        <v/>
      </c>
      <c r="AD53" s="1218"/>
      <c r="AF53" s="1183" t="str">
        <f>IF('例　①収支予算書　基盤強化推進費'!AF53="","",'例　①収支予算書　基盤強化推進費'!AF53)</f>
        <v>大会2日目</v>
      </c>
      <c r="AG53" s="1184"/>
      <c r="AH53" s="219">
        <f>IF('例　①収支予算書　基盤強化推進費'!AH53="","",'例　①収支予算書　基盤強化推進費'!AH53)</f>
        <v>16000</v>
      </c>
      <c r="AI53" s="352">
        <f>IF('例　①収支予算書　基盤強化推進費'!AI53="","",'例　①収支予算書　基盤強化推進費'!AI53)</f>
        <v>8</v>
      </c>
      <c r="AJ53" s="349">
        <f>IF('例　①収支予算書　基盤強化推進費'!AJ53="","",'例　①収支予算書　基盤強化推進費'!AJ53)</f>
        <v>2000</v>
      </c>
      <c r="AK53" s="350" t="str">
        <f>IF('例　①収支予算書　基盤強化推進費'!AK53="","",'例　①収支予算書　基盤強化推進費'!AK53)</f>
        <v/>
      </c>
      <c r="AL53" s="219">
        <f>IF('例　①収支予算書　基盤強化推進費'!AL53="","",'例　①収支予算書　基盤強化推進費'!AL53)</f>
        <v>1500</v>
      </c>
      <c r="AM53" s="385">
        <f>IF('例　①収支予算書　基盤強化推進費'!AM53="","",'例　①収支予算書　基盤強化推進費'!AM53)</f>
        <v>1</v>
      </c>
      <c r="AN53" s="385">
        <f>IF('例　①収支予算書　基盤強化推進費'!AN53="","",'例　①収支予算書　基盤強化推進費'!AN53)</f>
        <v>1</v>
      </c>
      <c r="AO53" s="385" t="str">
        <f>IF('例　①収支予算書　基盤強化推進費'!AO53="","",'例　①収支予算書　基盤強化推進費'!AO53)</f>
        <v/>
      </c>
      <c r="AP53" s="385" t="str">
        <f>IF('例　①収支予算書　基盤強化推進費'!AP53="","",'例　①収支予算書　基盤強化推進費'!AP53)</f>
        <v/>
      </c>
      <c r="AQ53" s="385" t="str">
        <f>IF('例　①収支予算書　基盤強化推進費'!AQ53="","",'例　①収支予算書　基盤強化推進費'!AQ53)</f>
        <v/>
      </c>
      <c r="AR53" s="385" t="str">
        <f>IF('例　①収支予算書　基盤強化推進費'!AR53="","",'例　①収支予算書　基盤強化推進費'!AR53)</f>
        <v/>
      </c>
      <c r="AS53" s="385" t="str">
        <f>IF('例　①収支予算書　基盤強化推進費'!AS53="","",'例　①収支予算書　基盤強化推進費'!AS53)</f>
        <v/>
      </c>
      <c r="AT53" s="386" t="str">
        <f>IF('例　①収支予算書　基盤強化推進費'!AT53="","",'例　①収支予算書　基盤強化推進費'!AT53)</f>
        <v/>
      </c>
      <c r="AU53" s="423" t="str">
        <f>IF('例　①収支予算書　基盤強化推進費'!AU53="","",'例　①収支予算書　基盤強化推進費'!AU53)</f>
        <v/>
      </c>
      <c r="AV53" s="424" t="str">
        <f>IF('例　①収支予算書　基盤強化推進費'!AV53="","",'例　①収支予算書　基盤強化推進費'!AV53)</f>
        <v/>
      </c>
      <c r="AW53" s="223">
        <f>IF('例　①収支予算書　基盤強化推進費'!AW53="","",'例　①収支予算書　基盤強化推進費'!AW53)</f>
        <v>500</v>
      </c>
      <c r="AX53" s="425">
        <f>IF('例　①収支予算書　基盤強化推進費'!AX53="","",'例　①収支予算書　基盤強化推進費'!AX53)</f>
        <v>1</v>
      </c>
      <c r="AY53" s="425" t="str">
        <f>IF('例　①収支予算書　基盤強化推進費'!AY53="","",'例　①収支予算書　基盤強化推進費'!AY53)</f>
        <v/>
      </c>
      <c r="AZ53" s="425" t="str">
        <f>IF('例　①収支予算書　基盤強化推進費'!AZ53="","",'例　①収支予算書　基盤強化推進費'!AZ53)</f>
        <v/>
      </c>
      <c r="BA53" s="425" t="str">
        <f>IF('例　①収支予算書　基盤強化推進費'!BA53="","",'例　①収支予算書　基盤強化推進費'!BA53)</f>
        <v/>
      </c>
      <c r="BB53" s="426" t="str">
        <f>IF('例　①収支予算書　基盤強化推進費'!BB53="","",'例　①収支予算書　基盤強化推進費'!BB53)</f>
        <v/>
      </c>
      <c r="BC53" s="312" t="s">
        <v>441</v>
      </c>
    </row>
    <row r="54" spans="1:70" s="73" customFormat="1" ht="17.7" customHeight="1" thickBot="1">
      <c r="A54" s="542" t="s">
        <v>63</v>
      </c>
      <c r="B54" s="543"/>
      <c r="C54" s="544"/>
      <c r="D54" s="643">
        <f>IF('例　①収支予算書　基盤強化推進費'!D54="","",'例　①収支予算書　基盤強化推進費'!D54)</f>
        <v>20000</v>
      </c>
      <c r="E54" s="644"/>
      <c r="F54" s="645"/>
      <c r="G54" s="1205" t="str">
        <f>IF('例　①収支予算書　基盤強化推進費'!G54="","",'例　①収支予算書　基盤強化推進費'!G54)</f>
        <v>プログラムコピー代</v>
      </c>
      <c r="H54" s="1206"/>
      <c r="I54" s="1206"/>
      <c r="J54" s="1207"/>
      <c r="K54" s="1208">
        <f>IF('例　①収支予算書　基盤強化推進費'!K54="","",'例　①収支予算書　基盤強化推進費'!K54)</f>
        <v>20000</v>
      </c>
      <c r="L54" s="1209"/>
      <c r="M54" s="1210" t="str">
        <f>IF('例　①収支予算書　基盤強化推進費'!M54="","",'例　①収支予算書　基盤強化推進費'!M54)</f>
        <v/>
      </c>
      <c r="N54" s="1210"/>
      <c r="O54" s="1210"/>
      <c r="P54" s="1210"/>
      <c r="Q54" s="1208" t="str">
        <f>IF('例　①収支予算書　基盤強化推進費'!Q54="","",'例　①収支予算書　基盤強化推進費'!Q54)</f>
        <v/>
      </c>
      <c r="R54" s="1209"/>
      <c r="S54" s="1210" t="str">
        <f>IF('例　①収支予算書　基盤強化推進費'!S54="","",'例　①収支予算書　基盤強化推進費'!S54)</f>
        <v/>
      </c>
      <c r="T54" s="1210"/>
      <c r="U54" s="1210"/>
      <c r="V54" s="1210"/>
      <c r="W54" s="1208" t="str">
        <f>IF('例　①収支予算書　基盤強化推進費'!W54="","",'例　①収支予算書　基盤強化推進費'!W54)</f>
        <v/>
      </c>
      <c r="X54" s="1209"/>
      <c r="Y54" s="1216" t="str">
        <f>IF('例　①収支予算書　基盤強化推進費'!Y54="","",'例　①収支予算書　基盤強化推進費'!Y54)</f>
        <v/>
      </c>
      <c r="Z54" s="1216"/>
      <c r="AA54" s="1216"/>
      <c r="AB54" s="1216"/>
      <c r="AC54" s="1217" t="str">
        <f>IF('例　①収支予算書　基盤強化推進費'!AC54="","",'例　①収支予算書　基盤強化推進費'!AC54)</f>
        <v/>
      </c>
      <c r="AD54" s="1218"/>
      <c r="AF54" s="1183" t="str">
        <f>IF('例　①収支予算書　基盤強化推進費'!AF54="","",'例　①収支予算書　基盤強化推進費'!AF54)</f>
        <v/>
      </c>
      <c r="AG54" s="1184"/>
      <c r="AH54" s="219">
        <f>IF('例　①収支予算書　基盤強化推進費'!AH54="","",'例　①収支予算書　基盤強化推進費'!AH54)</f>
        <v>0</v>
      </c>
      <c r="AI54" s="352" t="str">
        <f>IF('例　①収支予算書　基盤強化推進費'!AI54="","",'例　①収支予算書　基盤強化推進費'!AI54)</f>
        <v/>
      </c>
      <c r="AJ54" s="349" t="str">
        <f>IF('例　①収支予算書　基盤強化推進費'!AJ54="","",'例　①収支予算書　基盤強化推進費'!AJ54)</f>
        <v/>
      </c>
      <c r="AK54" s="350" t="str">
        <f>IF('例　①収支予算書　基盤強化推進費'!AK54="","",'例　①収支予算書　基盤強化推進費'!AK54)</f>
        <v/>
      </c>
      <c r="AL54" s="219">
        <f>IF('例　①収支予算書　基盤強化推進費'!AL54="","",'例　①収支予算書　基盤強化推進費'!AL54)</f>
        <v>0</v>
      </c>
      <c r="AM54" s="385" t="str">
        <f>IF('例　①収支予算書　基盤強化推進費'!AM54="","",'例　①収支予算書　基盤強化推進費'!AM54)</f>
        <v/>
      </c>
      <c r="AN54" s="385" t="str">
        <f>IF('例　①収支予算書　基盤強化推進費'!AN54="","",'例　①収支予算書　基盤強化推進費'!AN54)</f>
        <v/>
      </c>
      <c r="AO54" s="385" t="str">
        <f>IF('例　①収支予算書　基盤強化推進費'!AO54="","",'例　①収支予算書　基盤強化推進費'!AO54)</f>
        <v/>
      </c>
      <c r="AP54" s="385" t="str">
        <f>IF('例　①収支予算書　基盤強化推進費'!AP54="","",'例　①収支予算書　基盤強化推進費'!AP54)</f>
        <v/>
      </c>
      <c r="AQ54" s="385" t="str">
        <f>IF('例　①収支予算書　基盤強化推進費'!AQ54="","",'例　①収支予算書　基盤強化推進費'!AQ54)</f>
        <v/>
      </c>
      <c r="AR54" s="385" t="str">
        <f>IF('例　①収支予算書　基盤強化推進費'!AR54="","",'例　①収支予算書　基盤強化推進費'!AR54)</f>
        <v/>
      </c>
      <c r="AS54" s="385" t="str">
        <f>IF('例　①収支予算書　基盤強化推進費'!AS54="","",'例　①収支予算書　基盤強化推進費'!AS54)</f>
        <v/>
      </c>
      <c r="AT54" s="386" t="str">
        <f>IF('例　①収支予算書　基盤強化推進費'!AT54="","",'例　①収支予算書　基盤強化推進費'!AT54)</f>
        <v/>
      </c>
      <c r="AU54" s="423" t="str">
        <f>IF('例　①収支予算書　基盤強化推進費'!AU54="","",'例　①収支予算書　基盤強化推進費'!AU54)</f>
        <v/>
      </c>
      <c r="AV54" s="424" t="str">
        <f>IF('例　①収支予算書　基盤強化推進費'!AV54="","",'例　①収支予算書　基盤強化推進費'!AV54)</f>
        <v/>
      </c>
      <c r="AW54" s="223">
        <f>IF('例　①収支予算書　基盤強化推進費'!AW54="","",'例　①収支予算書　基盤強化推進費'!AW54)</f>
        <v>0</v>
      </c>
      <c r="AX54" s="425" t="str">
        <f>IF('例　①収支予算書　基盤強化推進費'!AX54="","",'例　①収支予算書　基盤強化推進費'!AX54)</f>
        <v/>
      </c>
      <c r="AY54" s="425" t="str">
        <f>IF('例　①収支予算書　基盤強化推進費'!AY54="","",'例　①収支予算書　基盤強化推進費'!AY54)</f>
        <v/>
      </c>
      <c r="AZ54" s="425" t="str">
        <f>IF('例　①収支予算書　基盤強化推進費'!AZ54="","",'例　①収支予算書　基盤強化推進費'!AZ54)</f>
        <v/>
      </c>
      <c r="BA54" s="425" t="str">
        <f>IF('例　①収支予算書　基盤強化推進費'!BA54="","",'例　①収支予算書　基盤強化推進費'!BA54)</f>
        <v/>
      </c>
      <c r="BB54" s="426" t="str">
        <f>IF('例　①収支予算書　基盤強化推進費'!BB54="","",'例　①収支予算書　基盤強化推進費'!BB54)</f>
        <v/>
      </c>
      <c r="BF54" s="110"/>
      <c r="BG54" s="110"/>
      <c r="BH54" s="110"/>
    </row>
    <row r="55" spans="1:70" s="73" customFormat="1" ht="17.7" customHeight="1" thickBot="1">
      <c r="A55" s="542" t="s">
        <v>64</v>
      </c>
      <c r="B55" s="543"/>
      <c r="C55" s="544"/>
      <c r="D55" s="643">
        <f>IF('例　①収支予算書　基盤強化推進費'!D55="","",'例　①収支予算書　基盤強化推進費'!D55)</f>
        <v>100000</v>
      </c>
      <c r="E55" s="644"/>
      <c r="F55" s="645"/>
      <c r="G55" s="1205" t="str">
        <f>IF('例　①収支予算書　基盤強化推進費'!G55="","",'例　①収支予算書　基盤強化推進費'!G55)</f>
        <v>〇〇体育館2日間</v>
      </c>
      <c r="H55" s="1206"/>
      <c r="I55" s="1206"/>
      <c r="J55" s="1207"/>
      <c r="K55" s="1208">
        <f>IF('例　①収支予算書　基盤強化推進費'!K55="","",'例　①収支予算書　基盤強化推進費'!K55)</f>
        <v>100000</v>
      </c>
      <c r="L55" s="1209"/>
      <c r="M55" s="1210" t="str">
        <f>IF('例　①収支予算書　基盤強化推進費'!M55="","",'例　①収支予算書　基盤強化推進費'!M55)</f>
        <v/>
      </c>
      <c r="N55" s="1210"/>
      <c r="O55" s="1210"/>
      <c r="P55" s="1210"/>
      <c r="Q55" s="1208" t="str">
        <f>IF('例　①収支予算書　基盤強化推進費'!Q55="","",'例　①収支予算書　基盤強化推進費'!Q55)</f>
        <v/>
      </c>
      <c r="R55" s="1209"/>
      <c r="S55" s="1210" t="str">
        <f>IF('例　①収支予算書　基盤強化推進費'!S55="","",'例　①収支予算書　基盤強化推進費'!S55)</f>
        <v/>
      </c>
      <c r="T55" s="1210"/>
      <c r="U55" s="1210"/>
      <c r="V55" s="1210"/>
      <c r="W55" s="1208" t="str">
        <f>IF('例　①収支予算書　基盤強化推進費'!W55="","",'例　①収支予算書　基盤強化推進費'!W55)</f>
        <v/>
      </c>
      <c r="X55" s="1209"/>
      <c r="Y55" s="1216" t="str">
        <f>IF('例　①収支予算書　基盤強化推進費'!Y55="","",'例　①収支予算書　基盤強化推進費'!Y55)</f>
        <v/>
      </c>
      <c r="Z55" s="1216"/>
      <c r="AA55" s="1216"/>
      <c r="AB55" s="1216"/>
      <c r="AC55" s="1217" t="str">
        <f>IF('例　①収支予算書　基盤強化推進費'!AC55="","",'例　①収支予算書　基盤強化推進費'!AC55)</f>
        <v/>
      </c>
      <c r="AD55" s="1218"/>
      <c r="AF55" s="1228" t="str">
        <f>IF('例　①収支予算書　基盤強化推進費'!AF55="","",'例　①収支予算書　基盤強化推進費'!AF55)</f>
        <v/>
      </c>
      <c r="AG55" s="1229"/>
      <c r="AH55" s="220">
        <f>IF('例　①収支予算書　基盤強化推進費'!AH55="","",'例　①収支予算書　基盤強化推進費'!AH55)</f>
        <v>0</v>
      </c>
      <c r="AI55" s="353" t="str">
        <f>IF('例　①収支予算書　基盤強化推進費'!AI55="","",'例　①収支予算書　基盤強化推進費'!AI55)</f>
        <v/>
      </c>
      <c r="AJ55" s="336" t="str">
        <f>IF('例　①収支予算書　基盤強化推進費'!AJ55="","",'例　①収支予算書　基盤強化推進費'!AJ55)</f>
        <v/>
      </c>
      <c r="AK55" s="348" t="str">
        <f>IF('例　①収支予算書　基盤強化推進費'!AK55="","",'例　①収支予算書　基盤強化推進費'!AK55)</f>
        <v/>
      </c>
      <c r="AL55" s="220">
        <f>IF('例　①収支予算書　基盤強化推進費'!AL55="","",'例　①収支予算書　基盤強化推進費'!AL55)</f>
        <v>0</v>
      </c>
      <c r="AM55" s="387" t="str">
        <f>IF('例　①収支予算書　基盤強化推進費'!AM55="","",'例　①収支予算書　基盤強化推進費'!AM55)</f>
        <v/>
      </c>
      <c r="AN55" s="387" t="str">
        <f>IF('例　①収支予算書　基盤強化推進費'!AN55="","",'例　①収支予算書　基盤強化推進費'!AN55)</f>
        <v/>
      </c>
      <c r="AO55" s="387" t="str">
        <f>IF('例　①収支予算書　基盤強化推進費'!AO55="","",'例　①収支予算書　基盤強化推進費'!AO55)</f>
        <v/>
      </c>
      <c r="AP55" s="387" t="str">
        <f>IF('例　①収支予算書　基盤強化推進費'!AP55="","",'例　①収支予算書　基盤強化推進費'!AP55)</f>
        <v/>
      </c>
      <c r="AQ55" s="387" t="str">
        <f>IF('例　①収支予算書　基盤強化推進費'!AQ55="","",'例　①収支予算書　基盤強化推進費'!AQ55)</f>
        <v/>
      </c>
      <c r="AR55" s="387" t="str">
        <f>IF('例　①収支予算書　基盤強化推進費'!AR55="","",'例　①収支予算書　基盤強化推進費'!AR55)</f>
        <v/>
      </c>
      <c r="AS55" s="387" t="str">
        <f>IF('例　①収支予算書　基盤強化推進費'!AS55="","",'例　①収支予算書　基盤強化推進費'!AS55)</f>
        <v/>
      </c>
      <c r="AT55" s="388" t="str">
        <f>IF('例　①収支予算書　基盤強化推進費'!AT55="","",'例　①収支予算書　基盤強化推進費'!AT55)</f>
        <v/>
      </c>
      <c r="AU55" s="427" t="str">
        <f>IF('例　①収支予算書　基盤強化推進費'!AU55="","",'例　①収支予算書　基盤強化推進費'!AU55)</f>
        <v/>
      </c>
      <c r="AV55" s="428" t="str">
        <f>IF('例　①収支予算書　基盤強化推進費'!AV55="","",'例　①収支予算書　基盤強化推進費'!AV55)</f>
        <v/>
      </c>
      <c r="AW55" s="225">
        <f>IF('例　①収支予算書　基盤強化推進費'!AW55="","",'例　①収支予算書　基盤強化推進費'!AW55)</f>
        <v>0</v>
      </c>
      <c r="AX55" s="429" t="str">
        <f>IF('例　①収支予算書　基盤強化推進費'!AX55="","",'例　①収支予算書　基盤強化推進費'!AX55)</f>
        <v/>
      </c>
      <c r="AY55" s="429" t="str">
        <f>IF('例　①収支予算書　基盤強化推進費'!AY55="","",'例　①収支予算書　基盤強化推進費'!AY55)</f>
        <v/>
      </c>
      <c r="AZ55" s="429" t="str">
        <f>IF('例　①収支予算書　基盤強化推進費'!AZ55="","",'例　①収支予算書　基盤強化推進費'!AZ55)</f>
        <v/>
      </c>
      <c r="BA55" s="429" t="str">
        <f>IF('例　①収支予算書　基盤強化推進費'!BA55="","",'例　①収支予算書　基盤強化推進費'!BA55)</f>
        <v/>
      </c>
      <c r="BB55" s="430" t="str">
        <f>IF('例　①収支予算書　基盤強化推進費'!BB55="","",'例　①収支予算書　基盤強化推進費'!BB55)</f>
        <v/>
      </c>
    </row>
    <row r="56" spans="1:70" s="73" customFormat="1" ht="16.95" customHeight="1" thickBot="1">
      <c r="A56" s="542" t="s">
        <v>65</v>
      </c>
      <c r="B56" s="543"/>
      <c r="C56" s="544"/>
      <c r="D56" s="643">
        <f>IF('例　①収支予算書　基盤強化推進費'!D56="","",'例　①収支予算書　基盤強化推進費'!D56)</f>
        <v>0</v>
      </c>
      <c r="E56" s="644"/>
      <c r="F56" s="645"/>
      <c r="G56" s="1205" t="str">
        <f>IF('例　①収支予算書　基盤強化推進費'!G56="","",'例　①収支予算書　基盤強化推進費'!G56)</f>
        <v/>
      </c>
      <c r="H56" s="1206"/>
      <c r="I56" s="1206"/>
      <c r="J56" s="1207"/>
      <c r="K56" s="1208" t="str">
        <f>IF('例　①収支予算書　基盤強化推進費'!K56="","",'例　①収支予算書　基盤強化推進費'!K56)</f>
        <v/>
      </c>
      <c r="L56" s="1209"/>
      <c r="M56" s="1210" t="str">
        <f>IF('例　①収支予算書　基盤強化推進費'!M56="","",'例　①収支予算書　基盤強化推進費'!M56)</f>
        <v/>
      </c>
      <c r="N56" s="1210"/>
      <c r="O56" s="1210"/>
      <c r="P56" s="1210"/>
      <c r="Q56" s="1208" t="str">
        <f>IF('例　①収支予算書　基盤強化推進費'!Q56="","",'例　①収支予算書　基盤強化推進費'!Q56)</f>
        <v/>
      </c>
      <c r="R56" s="1209"/>
      <c r="S56" s="1210" t="str">
        <f>IF('例　①収支予算書　基盤強化推進費'!S56="","",'例　①収支予算書　基盤強化推進費'!S56)</f>
        <v/>
      </c>
      <c r="T56" s="1210"/>
      <c r="U56" s="1210"/>
      <c r="V56" s="1210"/>
      <c r="W56" s="1208" t="str">
        <f>IF('例　①収支予算書　基盤強化推進費'!W56="","",'例　①収支予算書　基盤強化推進費'!W56)</f>
        <v/>
      </c>
      <c r="X56" s="1209"/>
      <c r="Y56" s="1216" t="str">
        <f>IF('例　①収支予算書　基盤強化推進費'!Y56="","",'例　①収支予算書　基盤強化推進費'!Y56)</f>
        <v/>
      </c>
      <c r="Z56" s="1216"/>
      <c r="AA56" s="1216"/>
      <c r="AB56" s="1216"/>
      <c r="AC56" s="1217" t="str">
        <f>IF('例　①収支予算書　基盤強化推進費'!AC56="","",'例　①収支予算書　基盤強化推進費'!AC56)</f>
        <v/>
      </c>
      <c r="AD56" s="1218"/>
      <c r="AF56" s="90"/>
      <c r="AG56" s="176" t="s">
        <v>292</v>
      </c>
      <c r="AH56" s="213">
        <f>SUM(AH51:AH55)</f>
        <v>78000</v>
      </c>
      <c r="AI56" s="110"/>
      <c r="AJ56" s="110"/>
      <c r="AK56" s="176" t="s">
        <v>292</v>
      </c>
      <c r="AL56" s="213">
        <f>SUM(AL51:AL55)</f>
        <v>4500</v>
      </c>
      <c r="AM56" s="110"/>
      <c r="AN56" s="181"/>
      <c r="AO56" s="110"/>
      <c r="AP56" s="110"/>
      <c r="AQ56" s="110"/>
      <c r="AR56" s="110"/>
      <c r="AS56" s="110"/>
      <c r="AT56" s="110"/>
      <c r="AU56" s="110"/>
      <c r="AV56" s="176" t="s">
        <v>292</v>
      </c>
      <c r="AW56" s="214">
        <f>SUM(AW51:AW55)</f>
        <v>1000</v>
      </c>
      <c r="AX56" s="110"/>
      <c r="AY56" s="110"/>
      <c r="AZ56" s="110"/>
      <c r="BA56" s="110"/>
      <c r="BB56" s="110"/>
      <c r="BC56" s="110"/>
      <c r="BD56" s="110"/>
    </row>
    <row r="57" spans="1:70" s="73" customFormat="1" ht="17.7" customHeight="1" thickBot="1">
      <c r="A57" s="678" t="s">
        <v>66</v>
      </c>
      <c r="B57" s="679"/>
      <c r="C57" s="680"/>
      <c r="D57" s="646">
        <f>IF('例　①収支予算書　基盤強化推進費'!D57="","",'例　①収支予算書　基盤強化推進費'!D57)</f>
        <v>56000</v>
      </c>
      <c r="E57" s="647"/>
      <c r="F57" s="648"/>
      <c r="G57" s="1199" t="str">
        <f>IF('例　①収支予算書　基盤強化推進費'!G57="","",'例　①収支予算書　基盤強化推進費'!G57)</f>
        <v>審判稼働費</v>
      </c>
      <c r="H57" s="1200"/>
      <c r="I57" s="1200"/>
      <c r="J57" s="1201"/>
      <c r="K57" s="1202">
        <f>IF('例　①収支予算書　基盤強化推進費'!K57="","",'例　①収支予算書　基盤強化推進費'!K57)</f>
        <v>34000</v>
      </c>
      <c r="L57" s="1203"/>
      <c r="M57" s="1204" t="str">
        <f>IF('例　①収支予算書　基盤強化推進費'!M57="","",'例　①収支予算書　基盤強化推進費'!M57)</f>
        <v>コート設営費</v>
      </c>
      <c r="N57" s="1204"/>
      <c r="O57" s="1204"/>
      <c r="P57" s="1204"/>
      <c r="Q57" s="1202">
        <f>IF('例　①収支予算書　基盤強化推進費'!Q57="","",'例　①収支予算書　基盤強化推進費'!Q57)</f>
        <v>10000</v>
      </c>
      <c r="R57" s="1203"/>
      <c r="S57" s="1204" t="str">
        <f>IF('例　①収支予算書　基盤強化推進費'!S57="","",'例　①収支予算書　基盤強化推進費'!S57)</f>
        <v>PT稼働費</v>
      </c>
      <c r="T57" s="1204"/>
      <c r="U57" s="1204"/>
      <c r="V57" s="1204"/>
      <c r="W57" s="1202">
        <f>IF('例　①収支予算書　基盤強化推進費'!W57="","",'例　①収支予算書　基盤強化推進費'!W57)</f>
        <v>12000</v>
      </c>
      <c r="X57" s="1203"/>
      <c r="Y57" s="1211" t="str">
        <f>IF('例　①収支予算書　基盤強化推進費'!Y57="","",'例　①収支予算書　基盤強化推進費'!Y57)</f>
        <v/>
      </c>
      <c r="Z57" s="1211"/>
      <c r="AA57" s="1211"/>
      <c r="AB57" s="1211"/>
      <c r="AC57" s="1212" t="str">
        <f>IF('例　①収支予算書　基盤強化推進費'!AC57="","",'例　①収支予算書　基盤強化推進費'!AC57)</f>
        <v/>
      </c>
      <c r="AD57" s="1213"/>
      <c r="AF57" s="639" t="s">
        <v>296</v>
      </c>
      <c r="AG57" s="640"/>
      <c r="AH57" s="844" t="s">
        <v>542</v>
      </c>
      <c r="AI57" s="845"/>
      <c r="AJ57" s="845"/>
      <c r="AK57" s="845"/>
      <c r="AL57" s="845"/>
      <c r="AM57" s="845"/>
      <c r="AN57" s="845"/>
      <c r="AO57" s="845"/>
      <c r="AP57" s="845"/>
      <c r="AQ57" s="845"/>
      <c r="AR57" s="845"/>
      <c r="AS57" s="845"/>
      <c r="AT57" s="845"/>
      <c r="AU57" s="846"/>
      <c r="AV57" s="847" t="s">
        <v>334</v>
      </c>
      <c r="AW57" s="848"/>
      <c r="AX57" s="849" t="s">
        <v>301</v>
      </c>
      <c r="AY57" s="850"/>
      <c r="AZ57" s="850"/>
      <c r="BA57" s="850"/>
      <c r="BB57" s="851"/>
      <c r="BD57" s="74"/>
      <c r="BE57" s="110"/>
      <c r="BI57" s="74"/>
    </row>
    <row r="58" spans="1:70" s="73" customFormat="1" ht="17.7" customHeight="1" thickBot="1">
      <c r="A58" s="87"/>
      <c r="B58" s="88"/>
      <c r="C58" s="89"/>
      <c r="D58" s="151"/>
      <c r="E58" s="238"/>
      <c r="F58" s="238"/>
      <c r="G58" s="1232" t="str">
        <f>IF('例　①収支予算書　基盤強化推進費'!G58="","",'例　①収支予算書　基盤強化推進費'!G58)</f>
        <v/>
      </c>
      <c r="H58" s="1233"/>
      <c r="I58" s="1233"/>
      <c r="J58" s="1234"/>
      <c r="K58" s="1235" t="str">
        <f>IF('例　①収支予算書　基盤強化推進費'!K58="","",'例　①収支予算書　基盤強化推進費'!K58)</f>
        <v/>
      </c>
      <c r="L58" s="1236"/>
      <c r="M58" s="1237" t="str">
        <f>IF('例　①収支予算書　基盤強化推進費'!M58="","",'例　①収支予算書　基盤強化推進費'!M58)</f>
        <v/>
      </c>
      <c r="N58" s="1237"/>
      <c r="O58" s="1237"/>
      <c r="P58" s="1237"/>
      <c r="Q58" s="1235" t="str">
        <f>IF('例　①収支予算書　基盤強化推進費'!Q58="","",'例　①収支予算書　基盤強化推進費'!Q58)</f>
        <v/>
      </c>
      <c r="R58" s="1236"/>
      <c r="S58" s="1237" t="str">
        <f>IF('例　①収支予算書　基盤強化推進費'!S58="","",'例　①収支予算書　基盤強化推進費'!S58)</f>
        <v/>
      </c>
      <c r="T58" s="1237"/>
      <c r="U58" s="1237"/>
      <c r="V58" s="1237"/>
      <c r="W58" s="1235" t="str">
        <f>IF('例　①収支予算書　基盤強化推進費'!W58="","",'例　①収支予算書　基盤強化推進費'!W58)</f>
        <v/>
      </c>
      <c r="X58" s="1236"/>
      <c r="Y58" s="1238" t="str">
        <f>IF('例　①収支予算書　基盤強化推進費'!Y58="","",'例　①収支予算書　基盤強化推進費'!Y58)</f>
        <v/>
      </c>
      <c r="Z58" s="1238"/>
      <c r="AA58" s="1238"/>
      <c r="AB58" s="1238"/>
      <c r="AC58" s="1230" t="str">
        <f>IF('例　①収支予算書　基盤強化推進費'!AC58="","",'例　①収支予算書　基盤強化推進費'!AC58)</f>
        <v/>
      </c>
      <c r="AD58" s="1231"/>
      <c r="AF58" s="552" t="s">
        <v>316</v>
      </c>
      <c r="AG58" s="553"/>
      <c r="AH58" s="294" t="s">
        <v>292</v>
      </c>
      <c r="AI58" s="407">
        <f>IF('例　①収支予算書　基盤強化推進費'!AI58="","",'例　①収支予算書　基盤強化推進費'!AI58)</f>
        <v>400</v>
      </c>
      <c r="AJ58" s="407">
        <f>IF('例　①収支予算書　基盤強化推進費'!AJ58="","",'例　①収支予算書　基盤強化推進費'!AJ58)</f>
        <v>800</v>
      </c>
      <c r="AK58" s="407">
        <f>IF('例　①収支予算書　基盤強化推進費'!AK58="","",'例　①収支予算書　基盤強化推進費'!AK58)</f>
        <v>1200</v>
      </c>
      <c r="AL58" s="407" t="str">
        <f>IF('例　①収支予算書　基盤強化推進費'!AL58="","",'例　①収支予算書　基盤強化推進費'!AL58)</f>
        <v/>
      </c>
      <c r="AM58" s="407" t="str">
        <f>IF('例　①収支予算書　基盤強化推進費'!AM58="","",'例　①収支予算書　基盤強化推進費'!AM58)</f>
        <v/>
      </c>
      <c r="AN58" s="407" t="str">
        <f>IF('例　①収支予算書　基盤強化推進費'!AN58="","",'例　①収支予算書　基盤強化推進費'!AN58)</f>
        <v/>
      </c>
      <c r="AO58" s="407" t="str">
        <f>IF('例　①収支予算書　基盤強化推進費'!AO58="","",'例　①収支予算書　基盤強化推進費'!AO58)</f>
        <v/>
      </c>
      <c r="AP58" s="408" t="str">
        <f>IF('例　①収支予算書　基盤強化推進費'!AP58="","",'例　①収支予算書　基盤強化推進費'!AP58)</f>
        <v/>
      </c>
      <c r="AQ58" s="413" t="str">
        <f>IF('例　①収支予算書　基盤強化推進費'!AQ58="","",'例　①収支予算書　基盤強化推進費'!AQ58)</f>
        <v/>
      </c>
      <c r="AR58" s="413" t="str">
        <f>IF('例　①収支予算書　基盤強化推進費'!AR58="","",'例　①収支予算書　基盤強化推進費'!AR58)</f>
        <v/>
      </c>
      <c r="AS58" s="413" t="str">
        <f>IF('例　①収支予算書　基盤強化推進費'!AS58="","",'例　①収支予算書　基盤強化推進費'!AS58)</f>
        <v/>
      </c>
      <c r="AT58" s="413" t="str">
        <f>IF('例　①収支予算書　基盤強化推進費'!AT58="","",'例　①収支予算書　基盤強化推進費'!AT58)</f>
        <v/>
      </c>
      <c r="AU58" s="408" t="str">
        <f>IF('例　①収支予算書　基盤強化推進費'!AU58="","",'例　①収支予算書　基盤強化推進費'!AU58)</f>
        <v/>
      </c>
      <c r="AV58" s="294" t="s">
        <v>292</v>
      </c>
      <c r="AW58" s="301" t="s">
        <v>442</v>
      </c>
      <c r="AX58" s="294" t="s">
        <v>292</v>
      </c>
      <c r="AY58" s="431" t="str">
        <f>IF('例　①収支予算書　基盤強化推進費'!AY58="","",'例　①収支予算書　基盤強化推進費'!AY58)</f>
        <v/>
      </c>
      <c r="AZ58" s="431" t="str">
        <f>IF('例　①収支予算書　基盤強化推進費'!AZ58="","",'例　①収支予算書　基盤強化推進費'!AZ58)</f>
        <v/>
      </c>
      <c r="BA58" s="431" t="str">
        <f>IF('例　①収支予算書　基盤強化推進費'!BA58="","",'例　①収支予算書　基盤強化推進費'!BA58)</f>
        <v/>
      </c>
      <c r="BB58" s="432" t="str">
        <f>IF('例　①収支予算書　基盤強化推進費'!BB58="","",'例　①収支予算書　基盤強化推進費'!BB58)</f>
        <v/>
      </c>
      <c r="BC58" s="312" t="s">
        <v>376</v>
      </c>
      <c r="BD58" s="406"/>
    </row>
    <row r="59" spans="1:70" s="73" customFormat="1" ht="17.7" customHeight="1" thickTop="1" thickBot="1">
      <c r="A59" s="91"/>
      <c r="B59" s="93"/>
      <c r="C59" s="92"/>
      <c r="D59" s="152"/>
      <c r="E59" s="239"/>
      <c r="F59" s="239"/>
      <c r="G59" s="1199" t="str">
        <f>IF('例　①収支予算書　基盤強化推進費'!G59="","",'例　①収支予算書　基盤強化推進費'!G59)</f>
        <v/>
      </c>
      <c r="H59" s="1200"/>
      <c r="I59" s="1200"/>
      <c r="J59" s="1201"/>
      <c r="K59" s="1202" t="str">
        <f>IF('例　①収支予算書　基盤強化推進費'!K59="","",'例　①収支予算書　基盤強化推進費'!K59)</f>
        <v/>
      </c>
      <c r="L59" s="1203"/>
      <c r="M59" s="1204" t="str">
        <f>IF('例　①収支予算書　基盤強化推進費'!M59="","",'例　①収支予算書　基盤強化推進費'!M59)</f>
        <v/>
      </c>
      <c r="N59" s="1204"/>
      <c r="O59" s="1204"/>
      <c r="P59" s="1204"/>
      <c r="Q59" s="1202" t="str">
        <f>IF('例　①収支予算書　基盤強化推進費'!Q59="","",'例　①収支予算書　基盤強化推進費'!Q59)</f>
        <v/>
      </c>
      <c r="R59" s="1203"/>
      <c r="S59" s="1204" t="str">
        <f>IF('例　①収支予算書　基盤強化推進費'!S59="","",'例　①収支予算書　基盤強化推進費'!S59)</f>
        <v/>
      </c>
      <c r="T59" s="1204"/>
      <c r="U59" s="1204"/>
      <c r="V59" s="1204"/>
      <c r="W59" s="1202" t="str">
        <f>IF('例　①収支予算書　基盤強化推進費'!W59="","",'例　①収支予算書　基盤強化推進費'!W59)</f>
        <v/>
      </c>
      <c r="X59" s="1203"/>
      <c r="Y59" s="1211" t="str">
        <f>IF('例　①収支予算書　基盤強化推進費'!Y59="","",'例　①収支予算書　基盤強化推進費'!Y59)</f>
        <v/>
      </c>
      <c r="Z59" s="1211"/>
      <c r="AA59" s="1211"/>
      <c r="AB59" s="1211"/>
      <c r="AC59" s="1212" t="str">
        <f>IF('例　①収支予算書　基盤強化推進費'!AC59="","",'例　①収支予算書　基盤強化推進費'!AC59)</f>
        <v/>
      </c>
      <c r="AD59" s="1213"/>
      <c r="AF59" s="641" t="str">
        <f>IF('例　①収支予算書　基盤強化推進費（A4縦2頁印刷用）'!AF51="","",'例　①収支予算書　基盤強化推進費（A4縦2頁印刷用）'!AF51)</f>
        <v>前泊入り(ｺｰﾄ設営含)</v>
      </c>
      <c r="AG59" s="642"/>
      <c r="AH59" s="217">
        <f>IF('例　①収支予算書　基盤強化推進費'!AH59="","",'例　①収支予算書　基盤強化推進費'!AH59)</f>
        <v>0</v>
      </c>
      <c r="AI59" s="381" t="str">
        <f>IF('例　①収支予算書　基盤強化推進費'!AI59="","",'例　①収支予算書　基盤強化推進費'!AI59)</f>
        <v/>
      </c>
      <c r="AJ59" s="382" t="str">
        <f>IF('例　①収支予算書　基盤強化推進費'!AJ59="","",'例　①収支予算書　基盤強化推進費'!AJ59)</f>
        <v/>
      </c>
      <c r="AK59" s="382" t="str">
        <f>IF('例　①収支予算書　基盤強化推進費'!AK59="","",'例　①収支予算書　基盤強化推進費'!AK59)</f>
        <v/>
      </c>
      <c r="AL59" s="382" t="str">
        <f>IF('例　①収支予算書　基盤強化推進費'!AL59="","",'例　①収支予算書　基盤強化推進費'!AL59)</f>
        <v/>
      </c>
      <c r="AM59" s="382" t="str">
        <f>IF('例　①収支予算書　基盤強化推進費'!AM59="","",'例　①収支予算書　基盤強化推進費'!AM59)</f>
        <v/>
      </c>
      <c r="AN59" s="382" t="str">
        <f>IF('例　①収支予算書　基盤強化推進費'!AN59="","",'例　①収支予算書　基盤強化推進費'!AN59)</f>
        <v/>
      </c>
      <c r="AO59" s="382" t="str">
        <f>IF('例　①収支予算書　基盤強化推進費'!AO59="","",'例　①収支予算書　基盤強化推進費'!AO59)</f>
        <v/>
      </c>
      <c r="AP59" s="410" t="str">
        <f>IF('例　①収支予算書　基盤強化推進費'!AP59="","",'例　①収支予算書　基盤強化推進費'!AP59)</f>
        <v/>
      </c>
      <c r="AQ59" s="381" t="str">
        <f>IF('例　①収支予算書　基盤強化推進費'!AQ59="","",'例　①収支予算書　基盤強化推進費'!AQ59)</f>
        <v/>
      </c>
      <c r="AR59" s="381" t="str">
        <f>IF('例　①収支予算書　基盤強化推進費'!AR59="","",'例　①収支予算書　基盤強化推進費'!AR59)</f>
        <v/>
      </c>
      <c r="AS59" s="381" t="str">
        <f>IF('例　①収支予算書　基盤強化推進費'!AS59="","",'例　①収支予算書　基盤強化推進費'!AS59)</f>
        <v/>
      </c>
      <c r="AT59" s="381" t="str">
        <f>IF('例　①収支予算書　基盤強化推進費'!AT59="","",'例　①収支予算書　基盤強化推進費'!AT59)</f>
        <v/>
      </c>
      <c r="AU59" s="410" t="str">
        <f>IF('例　①収支予算書　基盤強化推進費'!AU59="","",'例　①収支予算書　基盤強化推進費'!AU59)</f>
        <v/>
      </c>
      <c r="AV59" s="217">
        <f>IF('例　①収支予算書　基盤強化推進費'!AV59="","",'例　①収支予算書　基盤強化推進費'!AV59)</f>
        <v>10000</v>
      </c>
      <c r="AW59" s="389">
        <f>IF('例　①収支予算書　基盤強化推進費'!AW59="","",'例　①収支予算書　基盤強化推進費'!AW59)</f>
        <v>1</v>
      </c>
      <c r="AX59" s="217">
        <f>IF('例　①収支予算書　基盤強化推進費'!AX59="","",'例　①収支予算書　基盤強化推進費'!AX59)</f>
        <v>0</v>
      </c>
      <c r="AY59" s="384" t="str">
        <f>IF('例　①収支予算書　基盤強化推進費'!AY59="","",'例　①収支予算書　基盤強化推進費'!AY59)</f>
        <v/>
      </c>
      <c r="AZ59" s="384" t="str">
        <f>IF('例　①収支予算書　基盤強化推進費'!AZ59="","",'例　①収支予算書　基盤強化推進費'!AZ59)</f>
        <v/>
      </c>
      <c r="BA59" s="384" t="str">
        <f>IF('例　①収支予算書　基盤強化推進費'!BA59="","",'例　①収支予算書　基盤強化推進費'!BA59)</f>
        <v/>
      </c>
      <c r="BB59" s="389" t="str">
        <f>IF('例　①収支予算書　基盤強化推進費'!BB59="","",'例　①収支予算書　基盤強化推進費'!BB59)</f>
        <v/>
      </c>
      <c r="BD59" s="406"/>
    </row>
    <row r="60" spans="1:70" s="73" customFormat="1" ht="17.7" customHeight="1" thickBot="1">
      <c r="A60" s="542" t="s">
        <v>231</v>
      </c>
      <c r="B60" s="543"/>
      <c r="C60" s="544"/>
      <c r="D60" s="643">
        <f>IF('例　①収支予算書　基盤強化推進費'!D60="","",'例　①収支予算書　基盤強化推進費'!D60)</f>
        <v>0</v>
      </c>
      <c r="E60" s="644"/>
      <c r="F60" s="645"/>
      <c r="G60" s="1205" t="str">
        <f>IF('例　①収支予算書　基盤強化推進費'!G60="","",'例　①収支予算書　基盤強化推進費'!G60)</f>
        <v/>
      </c>
      <c r="H60" s="1206"/>
      <c r="I60" s="1206"/>
      <c r="J60" s="1207"/>
      <c r="K60" s="1208" t="str">
        <f>IF('例　①収支予算書　基盤強化推進費'!K60="","",'例　①収支予算書　基盤強化推進費'!K60)</f>
        <v/>
      </c>
      <c r="L60" s="1209"/>
      <c r="M60" s="1210" t="str">
        <f>IF('例　①収支予算書　基盤強化推進費'!M60="","",'例　①収支予算書　基盤強化推進費'!M60)</f>
        <v/>
      </c>
      <c r="N60" s="1210"/>
      <c r="O60" s="1210"/>
      <c r="P60" s="1210"/>
      <c r="Q60" s="1208" t="str">
        <f>IF('例　①収支予算書　基盤強化推進費'!Q60="","",'例　①収支予算書　基盤強化推進費'!Q60)</f>
        <v/>
      </c>
      <c r="R60" s="1209"/>
      <c r="S60" s="1210" t="str">
        <f>IF('例　①収支予算書　基盤強化推進費'!S60="","",'例　①収支予算書　基盤強化推進費'!S60)</f>
        <v/>
      </c>
      <c r="T60" s="1210"/>
      <c r="U60" s="1210"/>
      <c r="V60" s="1210"/>
      <c r="W60" s="1208" t="str">
        <f>IF('例　①収支予算書　基盤強化推進費'!W60="","",'例　①収支予算書　基盤強化推進費'!W60)</f>
        <v/>
      </c>
      <c r="X60" s="1209"/>
      <c r="Y60" s="1216" t="str">
        <f>IF('例　①収支予算書　基盤強化推進費'!Y60="","",'例　①収支予算書　基盤強化推進費'!Y60)</f>
        <v/>
      </c>
      <c r="Z60" s="1216"/>
      <c r="AA60" s="1216"/>
      <c r="AB60" s="1216"/>
      <c r="AC60" s="1217" t="str">
        <f>IF('例　①収支予算書　基盤強化推進費'!AC60="","",'例　①収支予算書　基盤強化推進費'!AC60)</f>
        <v/>
      </c>
      <c r="AD60" s="1218"/>
      <c r="AF60" s="641" t="str">
        <f>IF('例　①収支予算書　基盤強化推進費（A4縦2頁印刷用）'!AF52="","",'例　①収支予算書　基盤強化推進費（A4縦2頁印刷用）'!AF52)</f>
        <v>大会1日目</v>
      </c>
      <c r="AG60" s="642"/>
      <c r="AH60" s="217">
        <f>IF('例　①収支予算書　基盤強化推進費'!AH60="","",'例　①収支予算書　基盤強化推進費'!AH60)</f>
        <v>3600</v>
      </c>
      <c r="AI60" s="383">
        <f>IF('例　①収支予算書　基盤強化推進費'!AI60="","",'例　①収支予算書　基盤強化推進費'!AI60)</f>
        <v>1</v>
      </c>
      <c r="AJ60" s="383">
        <f>IF('例　①収支予算書　基盤強化推進費'!AJ60="","",'例　①収支予算書　基盤強化推進費'!AJ60)</f>
        <v>1</v>
      </c>
      <c r="AK60" s="383">
        <f>IF('例　①収支予算書　基盤強化推進費'!AK60="","",'例　①収支予算書　基盤強化推進費'!AK60)</f>
        <v>2</v>
      </c>
      <c r="AL60" s="383" t="str">
        <f>IF('例　①収支予算書　基盤強化推進費'!AL60="","",'例　①収支予算書　基盤強化推進費'!AL60)</f>
        <v/>
      </c>
      <c r="AM60" s="383" t="str">
        <f>IF('例　①収支予算書　基盤強化推進費'!AM60="","",'例　①収支予算書　基盤強化推進費'!AM60)</f>
        <v/>
      </c>
      <c r="AN60" s="383" t="str">
        <f>IF('例　①収支予算書　基盤強化推進費'!AN60="","",'例　①収支予算書　基盤強化推進費'!AN60)</f>
        <v/>
      </c>
      <c r="AO60" s="383" t="str">
        <f>IF('例　①収支予算書　基盤強化推進費'!AO60="","",'例　①収支予算書　基盤強化推進費'!AO60)</f>
        <v/>
      </c>
      <c r="AP60" s="411" t="str">
        <f>IF('例　①収支予算書　基盤強化推進費'!AP60="","",'例　①収支予算書　基盤強化推進費'!AP60)</f>
        <v/>
      </c>
      <c r="AQ60" s="384" t="str">
        <f>IF('例　①収支予算書　基盤強化推進費'!AQ60="","",'例　①収支予算書　基盤強化推進費'!AQ60)</f>
        <v/>
      </c>
      <c r="AR60" s="384" t="str">
        <f>IF('例　①収支予算書　基盤強化推進費'!AR60="","",'例　①収支予算書　基盤強化推進費'!AR60)</f>
        <v/>
      </c>
      <c r="AS60" s="384" t="str">
        <f>IF('例　①収支予算書　基盤強化推進費'!AS60="","",'例　①収支予算書　基盤強化推進費'!AS60)</f>
        <v/>
      </c>
      <c r="AT60" s="384" t="str">
        <f>IF('例　①収支予算書　基盤強化推進費'!AT60="","",'例　①収支予算書　基盤強化推進費'!AT60)</f>
        <v/>
      </c>
      <c r="AU60" s="411" t="str">
        <f>IF('例　①収支予算書　基盤強化推進費'!AU60="","",'例　①収支予算書　基盤強化推進費'!AU60)</f>
        <v/>
      </c>
      <c r="AV60" s="217">
        <f>IF('例　①収支予算書　基盤強化推進費'!AV60="","",'例　①収支予算書　基盤強化推進費'!AV60)</f>
        <v>20000</v>
      </c>
      <c r="AW60" s="390">
        <f>IF('例　①収支予算書　基盤強化推進費'!AW60="","",'例　①収支予算書　基盤強化推進費'!AW60)</f>
        <v>2</v>
      </c>
      <c r="AX60" s="219">
        <f>IF('例　①収支予算書　基盤強化推進費'!AX60="","",'例　①収支予算書　基盤強化推進費'!AX60)</f>
        <v>0</v>
      </c>
      <c r="AY60" s="385" t="str">
        <f>IF('例　①収支予算書　基盤強化推進費'!AY60="","",'例　①収支予算書　基盤強化推進費'!AY60)</f>
        <v/>
      </c>
      <c r="AZ60" s="385" t="str">
        <f>IF('例　①収支予算書　基盤強化推進費'!AZ60="","",'例　①収支予算書　基盤強化推進費'!AZ60)</f>
        <v/>
      </c>
      <c r="BA60" s="385" t="str">
        <f>IF('例　①収支予算書　基盤強化推進費'!BA60="","",'例　①収支予算書　基盤強化推進費'!BA60)</f>
        <v/>
      </c>
      <c r="BB60" s="390" t="str">
        <f>IF('例　①収支予算書　基盤強化推進費'!BB60="","",'例　①収支予算書　基盤強化推進費'!BB60)</f>
        <v/>
      </c>
      <c r="BD60" s="406"/>
      <c r="BF60" s="74"/>
      <c r="BG60" s="74"/>
      <c r="BH60" s="74"/>
    </row>
    <row r="61" spans="1:70" s="73" customFormat="1" ht="17.7" customHeight="1" thickBot="1">
      <c r="A61" s="542" t="s">
        <v>232</v>
      </c>
      <c r="B61" s="543"/>
      <c r="C61" s="544"/>
      <c r="D61" s="643">
        <f>IF('例　①収支予算書　基盤強化推進費'!D61="","",'例　①収支予算書　基盤強化推進費'!D61)</f>
        <v>0</v>
      </c>
      <c r="E61" s="644"/>
      <c r="F61" s="645"/>
      <c r="G61" s="1205" t="str">
        <f>IF('例　①収支予算書　基盤強化推進費'!G61="","",'例　①収支予算書　基盤強化推進費'!G61)</f>
        <v/>
      </c>
      <c r="H61" s="1206"/>
      <c r="I61" s="1206"/>
      <c r="J61" s="1207"/>
      <c r="K61" s="1208" t="str">
        <f>IF('例　①収支予算書　基盤強化推進費'!K61="","",'例　①収支予算書　基盤強化推進費'!K61)</f>
        <v/>
      </c>
      <c r="L61" s="1209"/>
      <c r="M61" s="1210" t="str">
        <f>IF('例　①収支予算書　基盤強化推進費'!M61="","",'例　①収支予算書　基盤強化推進費'!M61)</f>
        <v/>
      </c>
      <c r="N61" s="1210"/>
      <c r="O61" s="1210"/>
      <c r="P61" s="1210"/>
      <c r="Q61" s="1208" t="str">
        <f>IF('例　①収支予算書　基盤強化推進費'!Q61="","",'例　①収支予算書　基盤強化推進費'!Q61)</f>
        <v/>
      </c>
      <c r="R61" s="1209"/>
      <c r="S61" s="1210" t="str">
        <f>IF('例　①収支予算書　基盤強化推進費'!S61="","",'例　①収支予算書　基盤強化推進費'!S61)</f>
        <v/>
      </c>
      <c r="T61" s="1210"/>
      <c r="U61" s="1210"/>
      <c r="V61" s="1210"/>
      <c r="W61" s="1208" t="str">
        <f>IF('例　①収支予算書　基盤強化推進費'!W61="","",'例　①収支予算書　基盤強化推進費'!W61)</f>
        <v/>
      </c>
      <c r="X61" s="1209"/>
      <c r="Y61" s="1216" t="str">
        <f>IF('例　①収支予算書　基盤強化推進費'!Y61="","",'例　①収支予算書　基盤強化推進費'!Y61)</f>
        <v/>
      </c>
      <c r="Z61" s="1216"/>
      <c r="AA61" s="1216"/>
      <c r="AB61" s="1216"/>
      <c r="AC61" s="1217" t="str">
        <f>IF('例　①収支予算書　基盤強化推進費'!AC61="","",'例　①収支予算書　基盤強化推進費'!AC61)</f>
        <v/>
      </c>
      <c r="AD61" s="1218"/>
      <c r="AF61" s="641" t="str">
        <f>IF('例　①収支予算書　基盤強化推進費（A4縦2頁印刷用）'!AF53="","",'例　①収支予算書　基盤強化推進費（A4縦2頁印刷用）'!AF53)</f>
        <v>大会2日目</v>
      </c>
      <c r="AG61" s="642"/>
      <c r="AH61" s="217">
        <f>IF('例　①収支予算書　基盤強化推進費'!AH61="","",'例　①収支予算書　基盤強化推進費'!AH61)</f>
        <v>2400</v>
      </c>
      <c r="AI61" s="383">
        <f>IF('例　①収支予算書　基盤強化推進費'!AI61="","",'例　①収支予算書　基盤強化推進費'!AI61)</f>
        <v>1</v>
      </c>
      <c r="AJ61" s="383">
        <f>IF('例　①収支予算書　基盤強化推進費'!AJ61="","",'例　①収支予算書　基盤強化推進費'!AJ61)</f>
        <v>1</v>
      </c>
      <c r="AK61" s="383">
        <f>IF('例　①収支予算書　基盤強化推進費'!AK61="","",'例　①収支予算書　基盤強化推進費'!AK61)</f>
        <v>1</v>
      </c>
      <c r="AL61" s="383" t="str">
        <f>IF('例　①収支予算書　基盤強化推進費'!AL61="","",'例　①収支予算書　基盤強化推進費'!AL61)</f>
        <v/>
      </c>
      <c r="AM61" s="383" t="str">
        <f>IF('例　①収支予算書　基盤強化推進費'!AM61="","",'例　①収支予算書　基盤強化推進費'!AM61)</f>
        <v/>
      </c>
      <c r="AN61" s="383" t="str">
        <f>IF('例　①収支予算書　基盤強化推進費'!AN61="","",'例　①収支予算書　基盤強化推進費'!AN61)</f>
        <v/>
      </c>
      <c r="AO61" s="383" t="str">
        <f>IF('例　①収支予算書　基盤強化推進費'!AO61="","",'例　①収支予算書　基盤強化推進費'!AO61)</f>
        <v/>
      </c>
      <c r="AP61" s="411" t="str">
        <f>IF('例　①収支予算書　基盤強化推進費'!AP61="","",'例　①収支予算書　基盤強化推進費'!AP61)</f>
        <v/>
      </c>
      <c r="AQ61" s="384" t="str">
        <f>IF('例　①収支予算書　基盤強化推進費'!AQ61="","",'例　①収支予算書　基盤強化推進費'!AQ61)</f>
        <v/>
      </c>
      <c r="AR61" s="384" t="str">
        <f>IF('例　①収支予算書　基盤強化推進費'!AR61="","",'例　①収支予算書　基盤強化推進費'!AR61)</f>
        <v/>
      </c>
      <c r="AS61" s="384" t="str">
        <f>IF('例　①収支予算書　基盤強化推進費'!AS61="","",'例　①収支予算書　基盤強化推進費'!AS61)</f>
        <v/>
      </c>
      <c r="AT61" s="384" t="str">
        <f>IF('例　①収支予算書　基盤強化推進費'!AT61="","",'例　①収支予算書　基盤強化推進費'!AT61)</f>
        <v/>
      </c>
      <c r="AU61" s="411" t="str">
        <f>IF('例　①収支予算書　基盤強化推進費'!AU61="","",'例　①収支予算書　基盤強化推進費'!AU61)</f>
        <v/>
      </c>
      <c r="AV61" s="217">
        <f>IF('例　①収支予算書　基盤強化推進費'!AV61="","",'例　①収支予算書　基盤強化推進費'!AV61)</f>
        <v>0</v>
      </c>
      <c r="AW61" s="390" t="str">
        <f>IF('例　①収支予算書　基盤強化推進費'!AW61="","",'例　①収支予算書　基盤強化推進費'!AW61)</f>
        <v/>
      </c>
      <c r="AX61" s="219">
        <f>IF('例　①収支予算書　基盤強化推進費'!AX61="","",'例　①収支予算書　基盤強化推進費'!AX61)</f>
        <v>0</v>
      </c>
      <c r="AY61" s="385" t="str">
        <f>IF('例　①収支予算書　基盤強化推進費'!AY61="","",'例　①収支予算書　基盤強化推進費'!AY61)</f>
        <v/>
      </c>
      <c r="AZ61" s="385" t="str">
        <f>IF('例　①収支予算書　基盤強化推進費'!AZ61="","",'例　①収支予算書　基盤強化推進費'!AZ61)</f>
        <v/>
      </c>
      <c r="BA61" s="385" t="str">
        <f>IF('例　①収支予算書　基盤強化推進費'!BA61="","",'例　①収支予算書　基盤強化推進費'!BA61)</f>
        <v/>
      </c>
      <c r="BB61" s="390" t="str">
        <f>IF('例　①収支予算書　基盤強化推進費'!BB61="","",'例　①収支予算書　基盤強化推進費'!BB61)</f>
        <v/>
      </c>
      <c r="BC61" s="312" t="s">
        <v>441</v>
      </c>
      <c r="BD61" s="406"/>
    </row>
    <row r="62" spans="1:70" s="73" customFormat="1" ht="17.7" customHeight="1" thickBot="1">
      <c r="A62" s="542" t="s">
        <v>233</v>
      </c>
      <c r="B62" s="543"/>
      <c r="C62" s="544"/>
      <c r="D62" s="643">
        <f>IF('例　①収支予算書　基盤強化推進費'!D62="","",'例　①収支予算書　基盤強化推進費'!D62)</f>
        <v>500</v>
      </c>
      <c r="E62" s="644"/>
      <c r="F62" s="645"/>
      <c r="G62" s="1205" t="str">
        <f>IF('例　①収支予算書　基盤強化推進費'!G62="","",'例　①収支予算書　基盤強化推進費'!G62)</f>
        <v>振込手数料</v>
      </c>
      <c r="H62" s="1206"/>
      <c r="I62" s="1206"/>
      <c r="J62" s="1207"/>
      <c r="K62" s="1208">
        <f>IF('例　①収支予算書　基盤強化推進費'!K62="","",'例　①収支予算書　基盤強化推進費'!K62)</f>
        <v>500</v>
      </c>
      <c r="L62" s="1209"/>
      <c r="M62" s="1210" t="str">
        <f>IF('例　①収支予算書　基盤強化推進費'!M62="","",'例　①収支予算書　基盤強化推進費'!M62)</f>
        <v/>
      </c>
      <c r="N62" s="1210"/>
      <c r="O62" s="1210"/>
      <c r="P62" s="1210"/>
      <c r="Q62" s="1208" t="str">
        <f>IF('例　①収支予算書　基盤強化推進費'!Q62="","",'例　①収支予算書　基盤強化推進費'!Q62)</f>
        <v/>
      </c>
      <c r="R62" s="1209"/>
      <c r="S62" s="1210" t="str">
        <f>IF('例　①収支予算書　基盤強化推進費'!S62="","",'例　①収支予算書　基盤強化推進費'!S62)</f>
        <v/>
      </c>
      <c r="T62" s="1210"/>
      <c r="U62" s="1210"/>
      <c r="V62" s="1210"/>
      <c r="W62" s="1208" t="str">
        <f>IF('例　①収支予算書　基盤強化推進費'!W62="","",'例　①収支予算書　基盤強化推進費'!W62)</f>
        <v/>
      </c>
      <c r="X62" s="1209"/>
      <c r="Y62" s="1216" t="str">
        <f>IF('例　①収支予算書　基盤強化推進費'!Y62="","",'例　①収支予算書　基盤強化推進費'!Y62)</f>
        <v/>
      </c>
      <c r="Z62" s="1216"/>
      <c r="AA62" s="1216"/>
      <c r="AB62" s="1216"/>
      <c r="AC62" s="1217" t="str">
        <f>IF('例　①収支予算書　基盤強化推進費'!AC62="","",'例　①収支予算書　基盤強化推進費'!AC62)</f>
        <v/>
      </c>
      <c r="AD62" s="1218"/>
      <c r="AF62" s="641" t="str">
        <f>IF('例　①収支予算書　基盤強化推進費（A4縦2頁印刷用）'!AF54="","",'例　①収支予算書　基盤強化推進費（A4縦2頁印刷用）'!AF54)</f>
        <v/>
      </c>
      <c r="AG62" s="642"/>
      <c r="AH62" s="217">
        <f>IF('例　①収支予算書　基盤強化推進費'!AH62="","",'例　①収支予算書　基盤強化推進費'!AH62)</f>
        <v>0</v>
      </c>
      <c r="AI62" s="383" t="str">
        <f>IF('例　①収支予算書　基盤強化推進費'!AI62="","",'例　①収支予算書　基盤強化推進費'!AI62)</f>
        <v/>
      </c>
      <c r="AJ62" s="383" t="str">
        <f>IF('例　①収支予算書　基盤強化推進費'!AJ62="","",'例　①収支予算書　基盤強化推進費'!AJ62)</f>
        <v/>
      </c>
      <c r="AK62" s="383" t="str">
        <f>IF('例　①収支予算書　基盤強化推進費'!AK62="","",'例　①収支予算書　基盤強化推進費'!AK62)</f>
        <v/>
      </c>
      <c r="AL62" s="383" t="str">
        <f>IF('例　①収支予算書　基盤強化推進費'!AL62="","",'例　①収支予算書　基盤強化推進費'!AL62)</f>
        <v/>
      </c>
      <c r="AM62" s="383" t="str">
        <f>IF('例　①収支予算書　基盤強化推進費'!AM62="","",'例　①収支予算書　基盤強化推進費'!AM62)</f>
        <v/>
      </c>
      <c r="AN62" s="383" t="str">
        <f>IF('例　①収支予算書　基盤強化推進費'!AN62="","",'例　①収支予算書　基盤強化推進費'!AN62)</f>
        <v/>
      </c>
      <c r="AO62" s="383" t="str">
        <f>IF('例　①収支予算書　基盤強化推進費'!AO62="","",'例　①収支予算書　基盤強化推進費'!AO62)</f>
        <v/>
      </c>
      <c r="AP62" s="411" t="str">
        <f>IF('例　①収支予算書　基盤強化推進費'!AP62="","",'例　①収支予算書　基盤強化推進費'!AP62)</f>
        <v/>
      </c>
      <c r="AQ62" s="384" t="str">
        <f>IF('例　①収支予算書　基盤強化推進費'!AQ62="","",'例　①収支予算書　基盤強化推進費'!AQ62)</f>
        <v/>
      </c>
      <c r="AR62" s="384" t="str">
        <f>IF('例　①収支予算書　基盤強化推進費'!AR62="","",'例　①収支予算書　基盤強化推進費'!AR62)</f>
        <v/>
      </c>
      <c r="AS62" s="384" t="str">
        <f>IF('例　①収支予算書　基盤強化推進費'!AS62="","",'例　①収支予算書　基盤強化推進費'!AS62)</f>
        <v/>
      </c>
      <c r="AT62" s="384" t="str">
        <f>IF('例　①収支予算書　基盤強化推進費'!AT62="","",'例　①収支予算書　基盤強化推進費'!AT62)</f>
        <v/>
      </c>
      <c r="AU62" s="411" t="str">
        <f>IF('例　①収支予算書　基盤強化推進費'!AU62="","",'例　①収支予算書　基盤強化推進費'!AU62)</f>
        <v/>
      </c>
      <c r="AV62" s="217">
        <f>IF('例　①収支予算書　基盤強化推進費'!AV62="","",'例　①収支予算書　基盤強化推進費'!AV62)</f>
        <v>0</v>
      </c>
      <c r="AW62" s="390" t="str">
        <f>IF('例　①収支予算書　基盤強化推進費'!AW62="","",'例　①収支予算書　基盤強化推進費'!AW62)</f>
        <v/>
      </c>
      <c r="AX62" s="219">
        <f>IF('例　①収支予算書　基盤強化推進費'!AX62="","",'例　①収支予算書　基盤強化推進費'!AX62)</f>
        <v>0</v>
      </c>
      <c r="AY62" s="385" t="str">
        <f>IF('例　①収支予算書　基盤強化推進費'!AY62="","",'例　①収支予算書　基盤強化推進費'!AY62)</f>
        <v/>
      </c>
      <c r="AZ62" s="385" t="str">
        <f>IF('例　①収支予算書　基盤強化推進費'!AZ62="","",'例　①収支予算書　基盤強化推進費'!AZ62)</f>
        <v/>
      </c>
      <c r="BA62" s="385" t="str">
        <f>IF('例　①収支予算書　基盤強化推進費'!BA62="","",'例　①収支予算書　基盤強化推進費'!BA62)</f>
        <v/>
      </c>
      <c r="BB62" s="390" t="str">
        <f>IF('例　①収支予算書　基盤強化推進費'!BB62="","",'例　①収支予算書　基盤強化推進費'!BB62)</f>
        <v/>
      </c>
      <c r="BD62" s="406"/>
      <c r="BE62" s="74"/>
    </row>
    <row r="63" spans="1:70" s="73" customFormat="1" ht="17.7" customHeight="1" thickBot="1">
      <c r="A63" s="675" t="s">
        <v>234</v>
      </c>
      <c r="B63" s="676"/>
      <c r="C63" s="677"/>
      <c r="D63" s="643">
        <f>IF('例　①収支予算書　基盤強化推進費'!D63="","",'例　①収支予算書　基盤強化推進費'!D63)</f>
        <v>0</v>
      </c>
      <c r="E63" s="644"/>
      <c r="F63" s="645"/>
      <c r="G63" s="1205" t="str">
        <f>IF('例　①収支予算書　基盤強化推進費'!G63="","",'例　①収支予算書　基盤強化推進費'!G63)</f>
        <v/>
      </c>
      <c r="H63" s="1206"/>
      <c r="I63" s="1206"/>
      <c r="J63" s="1207"/>
      <c r="K63" s="1208" t="str">
        <f>IF('例　①収支予算書　基盤強化推進費'!K63="","",'例　①収支予算書　基盤強化推進費'!K63)</f>
        <v/>
      </c>
      <c r="L63" s="1209"/>
      <c r="M63" s="1210" t="str">
        <f>IF('例　①収支予算書　基盤強化推進費'!M63="","",'例　①収支予算書　基盤強化推進費'!M63)</f>
        <v/>
      </c>
      <c r="N63" s="1210"/>
      <c r="O63" s="1210"/>
      <c r="P63" s="1210"/>
      <c r="Q63" s="1208" t="str">
        <f>IF('例　①収支予算書　基盤強化推進費'!Q63="","",'例　①収支予算書　基盤強化推進費'!Q63)</f>
        <v/>
      </c>
      <c r="R63" s="1209"/>
      <c r="S63" s="1210" t="str">
        <f>IF('例　①収支予算書　基盤強化推進費'!S63="","",'例　①収支予算書　基盤強化推進費'!S63)</f>
        <v/>
      </c>
      <c r="T63" s="1210"/>
      <c r="U63" s="1210"/>
      <c r="V63" s="1210"/>
      <c r="W63" s="1208" t="str">
        <f>IF('例　①収支予算書　基盤強化推進費'!W63="","",'例　①収支予算書　基盤強化推進費'!W63)</f>
        <v/>
      </c>
      <c r="X63" s="1209"/>
      <c r="Y63" s="1216" t="str">
        <f>IF('例　①収支予算書　基盤強化推進費'!Y63="","",'例　①収支予算書　基盤強化推進費'!Y63)</f>
        <v/>
      </c>
      <c r="Z63" s="1216"/>
      <c r="AA63" s="1216"/>
      <c r="AB63" s="1216"/>
      <c r="AC63" s="1217" t="str">
        <f>IF('例　①収支予算書　基盤強化推進費'!AC63="","",'例　①収支予算書　基盤強化推進費'!AC63)</f>
        <v/>
      </c>
      <c r="AD63" s="1218"/>
      <c r="AF63" s="569" t="str">
        <f>IF('例　①収支予算書　基盤強化推進費（A4縦2頁印刷用）'!AF55="","",'例　①収支予算書　基盤強化推進費（A4縦2頁印刷用）'!AF55)</f>
        <v/>
      </c>
      <c r="AG63" s="570"/>
      <c r="AH63" s="220">
        <f>IF('例　①収支予算書　基盤強化推進費'!AH63="","",'例　①収支予算書　基盤強化推進費'!AH63)</f>
        <v>0</v>
      </c>
      <c r="AI63" s="391" t="str">
        <f>IF('例　①収支予算書　基盤強化推進費'!AI63="","",'例　①収支予算書　基盤強化推進費'!AI63)</f>
        <v/>
      </c>
      <c r="AJ63" s="391" t="str">
        <f>IF('例　①収支予算書　基盤強化推進費'!AJ63="","",'例　①収支予算書　基盤強化推進費'!AJ63)</f>
        <v/>
      </c>
      <c r="AK63" s="391" t="str">
        <f>IF('例　①収支予算書　基盤強化推進費'!AK63="","",'例　①収支予算書　基盤強化推進費'!AK63)</f>
        <v/>
      </c>
      <c r="AL63" s="391" t="str">
        <f>IF('例　①収支予算書　基盤強化推進費'!AL63="","",'例　①収支予算書　基盤強化推進費'!AL63)</f>
        <v/>
      </c>
      <c r="AM63" s="391" t="str">
        <f>IF('例　①収支予算書　基盤強化推進費'!AM63="","",'例　①収支予算書　基盤強化推進費'!AM63)</f>
        <v/>
      </c>
      <c r="AN63" s="391" t="str">
        <f>IF('例　①収支予算書　基盤強化推進費'!AN63="","",'例　①収支予算書　基盤強化推進費'!AN63)</f>
        <v/>
      </c>
      <c r="AO63" s="391" t="str">
        <f>IF('例　①収支予算書　基盤強化推進費'!AO63="","",'例　①収支予算書　基盤強化推進費'!AO63)</f>
        <v/>
      </c>
      <c r="AP63" s="412" t="str">
        <f>IF('例　①収支予算書　基盤強化推進費'!AP63="","",'例　①収支予算書　基盤強化推進費'!AP63)</f>
        <v/>
      </c>
      <c r="AQ63" s="387" t="str">
        <f>IF('例　①収支予算書　基盤強化推進費'!AQ63="","",'例　①収支予算書　基盤強化推進費'!AQ63)</f>
        <v/>
      </c>
      <c r="AR63" s="387" t="str">
        <f>IF('例　①収支予算書　基盤強化推進費'!AR63="","",'例　①収支予算書　基盤強化推進費'!AR63)</f>
        <v/>
      </c>
      <c r="AS63" s="387" t="str">
        <f>IF('例　①収支予算書　基盤強化推進費'!AS63="","",'例　①収支予算書　基盤強化推進費'!AS63)</f>
        <v/>
      </c>
      <c r="AT63" s="387" t="str">
        <f>IF('例　①収支予算書　基盤強化推進費'!AT63="","",'例　①収支予算書　基盤強化推進費'!AT63)</f>
        <v/>
      </c>
      <c r="AU63" s="412" t="str">
        <f>IF('例　①収支予算書　基盤強化推進費'!AU63="","",'例　①収支予算書　基盤強化推進費'!AU63)</f>
        <v/>
      </c>
      <c r="AV63" s="220">
        <f>IF('例　①収支予算書　基盤強化推進費'!AV63="","",'例　①収支予算書　基盤強化推進費'!AV63)</f>
        <v>0</v>
      </c>
      <c r="AW63" s="392" t="str">
        <f>IF('例　①収支予算書　基盤強化推進費'!AW63="","",'例　①収支予算書　基盤強化推進費'!AW63)</f>
        <v/>
      </c>
      <c r="AX63" s="220">
        <f>IF('例　①収支予算書　基盤強化推進費'!AX63="","",'例　①収支予算書　基盤強化推進費'!AX63)</f>
        <v>0</v>
      </c>
      <c r="AY63" s="387" t="str">
        <f>IF('例　①収支予算書　基盤強化推進費'!AY63="","",'例　①収支予算書　基盤強化推進費'!AY63)</f>
        <v/>
      </c>
      <c r="AZ63" s="387" t="str">
        <f>IF('例　①収支予算書　基盤強化推進費'!AZ63="","",'例　①収支予算書　基盤強化推進費'!AZ63)</f>
        <v/>
      </c>
      <c r="BA63" s="387" t="str">
        <f>IF('例　①収支予算書　基盤強化推進費'!BA63="","",'例　①収支予算書　基盤強化推進費'!BA63)</f>
        <v/>
      </c>
      <c r="BB63" s="392" t="str">
        <f>IF('例　①収支予算書　基盤強化推進費'!BB63="","",'例　①収支予算書　基盤強化推進費'!BB63)</f>
        <v/>
      </c>
      <c r="BD63" s="406"/>
    </row>
    <row r="64" spans="1:70" s="73" customFormat="1" ht="17.399999999999999" customHeight="1">
      <c r="A64" s="678" t="s">
        <v>235</v>
      </c>
      <c r="B64" s="679"/>
      <c r="C64" s="680"/>
      <c r="D64" s="646">
        <f>IF('例　①収支予算書　基盤強化推進費'!D64="","",'例　①収支予算書　基盤強化推進費'!D64)</f>
        <v>21000</v>
      </c>
      <c r="E64" s="647"/>
      <c r="F64" s="648"/>
      <c r="G64" s="1240" t="str">
        <f>IF('例　①収支予算書　基盤強化推進費'!G64="","",'例　①収支予算書　基盤強化推進費'!G64)</f>
        <v>大会1日目</v>
      </c>
      <c r="H64" s="1241"/>
      <c r="I64" s="1241"/>
      <c r="J64" s="1242"/>
      <c r="K64" s="1243">
        <f>IF('例　①収支予算書　基盤強化推進費'!K64="","",'例　①収支予算書　基盤強化推進費'!K64)</f>
        <v>10500</v>
      </c>
      <c r="L64" s="1244"/>
      <c r="M64" s="1245" t="str">
        <f>IF('例　①収支予算書　基盤強化推進費'!M64="","",'例　①収支予算書　基盤強化推進費'!M64)</f>
        <v>役員</v>
      </c>
      <c r="N64" s="1245"/>
      <c r="O64" s="1245"/>
      <c r="P64" s="1245"/>
      <c r="Q64" s="1243">
        <f>IF('例　①収支予算書　基盤強化推進費'!Q64="","",'例　①収支予算書　基盤強化推進費'!Q64)</f>
        <v>8000</v>
      </c>
      <c r="R64" s="1244"/>
      <c r="S64" s="1245" t="str">
        <f>IF('例　①収支予算書　基盤強化推進費'!S64="","",'例　①収支予算書　基盤強化推進費'!S64)</f>
        <v>審判員</v>
      </c>
      <c r="T64" s="1245"/>
      <c r="U64" s="1245"/>
      <c r="V64" s="1245"/>
      <c r="W64" s="1243">
        <f>IF('例　①収支予算書　基盤強化推進費'!W64="","",'例　①収支予算書　基盤強化推進費'!W64)</f>
        <v>2500</v>
      </c>
      <c r="X64" s="1244"/>
      <c r="Y64" s="1211" t="str">
        <f>IF('例　①収支予算書　基盤強化推進費'!Y64="","",'例　①収支予算書　基盤強化推進費'!Y64)</f>
        <v/>
      </c>
      <c r="Z64" s="1211"/>
      <c r="AA64" s="1211"/>
      <c r="AB64" s="1211"/>
      <c r="AC64" s="1212" t="str">
        <f>IF('例　①収支予算書　基盤強化推進費'!AC64="","",'例　①収支予算書　基盤強化推進費'!AC64)</f>
        <v/>
      </c>
      <c r="AD64" s="1213"/>
      <c r="AF64" s="90"/>
      <c r="AG64" s="176" t="s">
        <v>292</v>
      </c>
      <c r="AH64" s="214">
        <f>SUM(AH59:AH63)</f>
        <v>6000</v>
      </c>
      <c r="AI64" s="111"/>
      <c r="AJ64" s="181"/>
      <c r="AK64" s="111"/>
      <c r="AL64" s="111"/>
      <c r="AM64" s="111"/>
      <c r="AN64" s="111"/>
      <c r="AO64" s="111"/>
      <c r="AP64" s="393"/>
      <c r="AR64" s="111"/>
      <c r="AU64" s="176" t="s">
        <v>292</v>
      </c>
      <c r="AV64" s="214">
        <f>SUM(AV59:AV63)</f>
        <v>30000</v>
      </c>
      <c r="AW64" s="176" t="s">
        <v>292</v>
      </c>
      <c r="AX64" s="214">
        <f>SUM(AX59:AX63)</f>
        <v>0</v>
      </c>
      <c r="AY64" s="181"/>
      <c r="BA64" s="111"/>
      <c r="BB64" s="393"/>
      <c r="BC64" s="110"/>
      <c r="BD64" s="110"/>
    </row>
    <row r="65" spans="1:98" s="73" customFormat="1" ht="17.399999999999999" customHeight="1">
      <c r="A65" s="87"/>
      <c r="B65" s="88"/>
      <c r="C65" s="89"/>
      <c r="D65" s="151"/>
      <c r="E65" s="238"/>
      <c r="F65" s="238"/>
      <c r="G65" s="765" t="str">
        <f>IF('例　①収支予算書　基盤強化推進費'!G65="","",'例　①収支予算書　基盤強化推進費'!G65)</f>
        <v>大会2日目</v>
      </c>
      <c r="H65" s="766"/>
      <c r="I65" s="766"/>
      <c r="J65" s="767"/>
      <c r="K65" s="768">
        <f>IF('例　①収支予算書　基盤強化推進費'!K65="","",'例　①収支予算書　基盤強化推進費'!K65)</f>
        <v>10500</v>
      </c>
      <c r="L65" s="769"/>
      <c r="M65" s="1239" t="str">
        <f>IF('例　①収支予算書　基盤強化推進費'!M65="","",'例　①収支予算書　基盤強化推進費'!M65)</f>
        <v>役員</v>
      </c>
      <c r="N65" s="1239"/>
      <c r="O65" s="1239"/>
      <c r="P65" s="1239"/>
      <c r="Q65" s="768">
        <f>IF('例　①収支予算書　基盤強化推進費'!Q65="","",'例　①収支予算書　基盤強化推進費'!Q65)</f>
        <v>8000</v>
      </c>
      <c r="R65" s="769"/>
      <c r="S65" s="1239" t="str">
        <f>IF('例　①収支予算書　基盤強化推進費'!S65="","",'例　①収支予算書　基盤強化推進費'!S65)</f>
        <v>審判員</v>
      </c>
      <c r="T65" s="1239"/>
      <c r="U65" s="1239"/>
      <c r="V65" s="1239"/>
      <c r="W65" s="768">
        <f>IF('例　①収支予算書　基盤強化推進費'!W65="","",'例　①収支予算書　基盤強化推進費'!W65)</f>
        <v>2500</v>
      </c>
      <c r="X65" s="769"/>
      <c r="Y65" s="1238" t="str">
        <f>IF('例　①収支予算書　基盤強化推進費'!Y65="","",'例　①収支予算書　基盤強化推進費'!Y65)</f>
        <v/>
      </c>
      <c r="Z65" s="1238"/>
      <c r="AA65" s="1238"/>
      <c r="AB65" s="1238"/>
      <c r="AC65" s="1230" t="str">
        <f>IF('例　①収支予算書　基盤強化推進費'!AC65="","",'例　①収支予算書　基盤強化推進費'!AC65)</f>
        <v/>
      </c>
      <c r="AD65" s="1231"/>
      <c r="AF65" s="551" t="s">
        <v>336</v>
      </c>
      <c r="AG65" s="551"/>
      <c r="AH65" s="325">
        <f>AH56+AL56+AW56+AH64+AV64+AX64</f>
        <v>119500</v>
      </c>
      <c r="AJ65" s="312"/>
      <c r="AQ65" s="74"/>
      <c r="AR65" s="74"/>
      <c r="AS65" s="74"/>
      <c r="AT65" s="74"/>
      <c r="AU65" s="433"/>
      <c r="AV65" s="74"/>
      <c r="AW65" s="74"/>
      <c r="AX65" s="74"/>
      <c r="AY65" s="74"/>
      <c r="AZ65" s="74"/>
      <c r="BA65" s="74"/>
      <c r="BB65" s="433"/>
      <c r="BC65" s="74"/>
      <c r="BD65" s="74"/>
    </row>
    <row r="66" spans="1:98" ht="17.399999999999999" customHeight="1" thickBot="1">
      <c r="A66" s="87"/>
      <c r="B66" s="88"/>
      <c r="C66" s="89"/>
      <c r="D66" s="151"/>
      <c r="E66" s="238"/>
      <c r="F66" s="238"/>
      <c r="G66" s="765" t="str">
        <f>IF('例　①収支予算書　基盤強化推進費'!G66="","",'例　①収支予算書　基盤強化推進費'!G66)</f>
        <v/>
      </c>
      <c r="H66" s="766"/>
      <c r="I66" s="766"/>
      <c r="J66" s="767"/>
      <c r="K66" s="768">
        <f>IF('例　①収支予算書　基盤強化推進費'!K66="","",'例　①収支予算書　基盤強化推進費'!K66)</f>
        <v>0</v>
      </c>
      <c r="L66" s="769"/>
      <c r="M66" s="1239" t="str">
        <f>IF('例　①収支予算書　基盤強化推進費'!M66="","",'例　①収支予算書　基盤強化推進費'!M66)</f>
        <v/>
      </c>
      <c r="N66" s="1239"/>
      <c r="O66" s="1239"/>
      <c r="P66" s="1239"/>
      <c r="Q66" s="768">
        <f>IF('例　①収支予算書　基盤強化推進費'!Q66="","",'例　①収支予算書　基盤強化推進費'!Q66)</f>
        <v>0</v>
      </c>
      <c r="R66" s="769"/>
      <c r="S66" s="1239" t="str">
        <f>IF('例　①収支予算書　基盤強化推進費'!S66="","",'例　①収支予算書　基盤強化推進費'!S66)</f>
        <v/>
      </c>
      <c r="T66" s="1239"/>
      <c r="U66" s="1239"/>
      <c r="V66" s="1239"/>
      <c r="W66" s="768">
        <f>IF('例　①収支予算書　基盤強化推進費'!W66="","",'例　①収支予算書　基盤強化推進費'!W66)</f>
        <v>0</v>
      </c>
      <c r="X66" s="769"/>
      <c r="Y66" s="1238" t="str">
        <f>IF('例　①収支予算書　基盤強化推進費'!Y66="","",'例　①収支予算書　基盤強化推進費'!Y66)</f>
        <v/>
      </c>
      <c r="Z66" s="1238"/>
      <c r="AA66" s="1238"/>
      <c r="AB66" s="1238"/>
      <c r="AC66" s="1230" t="str">
        <f>IF('例　①収支予算書　基盤強化推進費'!AC66="","",'例　①収支予算書　基盤強化推進費'!AC66)</f>
        <v/>
      </c>
      <c r="AD66" s="1231"/>
      <c r="AE66" s="86"/>
      <c r="AF66" s="73"/>
      <c r="AG66" s="73"/>
      <c r="AH66" s="75"/>
      <c r="AI66" s="73"/>
      <c r="AJ66" s="73"/>
      <c r="AK66" s="73"/>
      <c r="AL66" s="73"/>
      <c r="AM66" s="73"/>
      <c r="AN66" s="73"/>
      <c r="AO66" s="73"/>
      <c r="AP66" s="73"/>
      <c r="AQ66" s="73"/>
      <c r="AR66" s="73"/>
      <c r="AS66" s="73"/>
      <c r="AT66" s="73"/>
      <c r="AU66" s="73"/>
      <c r="AV66" s="73"/>
      <c r="AW66" s="73"/>
      <c r="AX66" s="73"/>
      <c r="AY66" s="73"/>
      <c r="AZ66" s="73"/>
      <c r="BA66" s="73"/>
      <c r="BB66" s="73"/>
      <c r="BC66" s="73"/>
      <c r="BD66" s="73"/>
      <c r="BE66" s="73"/>
      <c r="BF66" s="73"/>
      <c r="BG66" s="73"/>
      <c r="BH66" s="73"/>
      <c r="BI66" s="73"/>
      <c r="BJ66" s="73"/>
      <c r="BK66" s="73"/>
      <c r="BL66" s="73"/>
      <c r="BM66" s="73"/>
      <c r="BN66" s="73"/>
      <c r="BO66" s="73"/>
      <c r="BP66" s="73"/>
      <c r="BQ66" s="73"/>
      <c r="BR66" s="73"/>
      <c r="BS66" s="73"/>
      <c r="BT66" s="73"/>
      <c r="BU66" s="73"/>
      <c r="BV66" s="73"/>
      <c r="BW66" s="73"/>
      <c r="BX66" s="73"/>
      <c r="BY66" s="73"/>
      <c r="BZ66" s="73"/>
      <c r="CA66" s="73"/>
      <c r="CB66" s="73"/>
      <c r="CC66" s="73"/>
      <c r="CD66" s="73"/>
      <c r="CE66" s="73"/>
      <c r="CF66" s="73"/>
      <c r="CG66" s="73"/>
      <c r="CH66" s="73"/>
      <c r="CI66" s="73"/>
      <c r="CJ66" s="73"/>
      <c r="CK66" s="73"/>
      <c r="CL66" s="73"/>
      <c r="CM66" s="73"/>
      <c r="CN66" s="73"/>
      <c r="CO66" s="73"/>
      <c r="CP66" s="73"/>
      <c r="CQ66" s="73"/>
      <c r="CR66" s="73"/>
      <c r="CS66" s="73"/>
      <c r="CT66" s="73"/>
    </row>
    <row r="67" spans="1:98" ht="17.399999999999999" customHeight="1" thickBot="1">
      <c r="A67" s="91"/>
      <c r="B67" s="93"/>
      <c r="C67" s="92"/>
      <c r="D67" s="152"/>
      <c r="E67" s="239"/>
      <c r="F67" s="239"/>
      <c r="G67" s="1240" t="str">
        <f>IF('例　①収支予算書　基盤強化推進費'!G67="","",'例　①収支予算書　基盤強化推進費'!G67)</f>
        <v/>
      </c>
      <c r="H67" s="1241"/>
      <c r="I67" s="1241"/>
      <c r="J67" s="1242"/>
      <c r="K67" s="1243">
        <f>IF('例　①収支予算書　基盤強化推進費'!K67="","",'例　①収支予算書　基盤強化推進費'!K67)</f>
        <v>0</v>
      </c>
      <c r="L67" s="1244"/>
      <c r="M67" s="1245" t="str">
        <f>IF('例　①収支予算書　基盤強化推進費'!M67="","",'例　①収支予算書　基盤強化推進費'!M67)</f>
        <v/>
      </c>
      <c r="N67" s="1245"/>
      <c r="O67" s="1245"/>
      <c r="P67" s="1245"/>
      <c r="Q67" s="1243">
        <f>IF('例　①収支予算書　基盤強化推進費'!Q67="","",'例　①収支予算書　基盤強化推進費'!Q67)</f>
        <v>0</v>
      </c>
      <c r="R67" s="1244"/>
      <c r="S67" s="1245" t="str">
        <f>IF('例　①収支予算書　基盤強化推進費'!S67="","",'例　①収支予算書　基盤強化推進費'!S67)</f>
        <v/>
      </c>
      <c r="T67" s="1245"/>
      <c r="U67" s="1245"/>
      <c r="V67" s="1245"/>
      <c r="W67" s="1243">
        <f>IF('例　①収支予算書　基盤強化推進費'!W67="","",'例　①収支予算書　基盤強化推進費'!W67)</f>
        <v>0</v>
      </c>
      <c r="X67" s="1244"/>
      <c r="Y67" s="1211" t="str">
        <f>IF('例　①収支予算書　基盤強化推進費'!Y67="","",'例　①収支予算書　基盤強化推進費'!Y67)</f>
        <v/>
      </c>
      <c r="Z67" s="1211"/>
      <c r="AA67" s="1211"/>
      <c r="AB67" s="1211"/>
      <c r="AC67" s="1212" t="str">
        <f>IF('例　①収支予算書　基盤強化推進費'!AC67="","",'例　①収支予算書　基盤強化推進費'!AC67)</f>
        <v/>
      </c>
      <c r="AD67" s="1213"/>
      <c r="AE67" s="74"/>
      <c r="AF67" s="73" t="s">
        <v>309</v>
      </c>
      <c r="AG67" s="74"/>
      <c r="AH67" s="579" t="s">
        <v>543</v>
      </c>
      <c r="AI67" s="580"/>
      <c r="AJ67" s="580"/>
      <c r="AK67" s="580"/>
      <c r="AL67" s="581"/>
      <c r="AM67" s="579" t="s">
        <v>504</v>
      </c>
      <c r="AN67" s="580"/>
      <c r="AO67" s="581"/>
      <c r="AP67" s="73"/>
      <c r="AQ67" s="73"/>
      <c r="AR67" s="73"/>
      <c r="AS67" s="73"/>
      <c r="AT67" s="73"/>
      <c r="AU67" s="73"/>
      <c r="AV67" s="73"/>
      <c r="AW67" s="73"/>
      <c r="AX67" s="73"/>
      <c r="AY67" s="73"/>
      <c r="AZ67" s="73"/>
      <c r="BA67" s="73"/>
      <c r="BB67" s="73"/>
      <c r="BC67" s="73"/>
      <c r="BD67" s="73"/>
      <c r="BE67" s="73"/>
      <c r="BF67" s="73"/>
      <c r="BG67" s="73"/>
      <c r="BH67" s="73"/>
      <c r="BI67" s="73"/>
      <c r="BJ67" s="73"/>
      <c r="BK67" s="73"/>
    </row>
    <row r="68" spans="1:98" s="49" customFormat="1" ht="17.399999999999999" customHeight="1" thickBot="1">
      <c r="A68" s="542" t="s">
        <v>236</v>
      </c>
      <c r="B68" s="543"/>
      <c r="C68" s="544"/>
      <c r="D68" s="643">
        <f>IF('例　①収支予算書　基盤強化推進費'!D68="","",'例　①収支予算書　基盤強化推進費'!D68)</f>
        <v>0</v>
      </c>
      <c r="E68" s="644"/>
      <c r="F68" s="645"/>
      <c r="G68" s="1205" t="str">
        <f>IF('例　①収支予算書　基盤強化推進費'!G68="","",'例　①収支予算書　基盤強化推進費'!G68)</f>
        <v/>
      </c>
      <c r="H68" s="1206"/>
      <c r="I68" s="1206"/>
      <c r="J68" s="1207"/>
      <c r="K68" s="1208" t="str">
        <f>IF('例　①収支予算書　基盤強化推進費'!K68="","",'例　①収支予算書　基盤強化推進費'!K68)</f>
        <v/>
      </c>
      <c r="L68" s="1209"/>
      <c r="M68" s="1210" t="str">
        <f>IF('例　①収支予算書　基盤強化推進費'!M68="","",'例　①収支予算書　基盤強化推進費'!M68)</f>
        <v/>
      </c>
      <c r="N68" s="1210"/>
      <c r="O68" s="1210"/>
      <c r="P68" s="1210"/>
      <c r="Q68" s="1208" t="str">
        <f>IF('例　①収支予算書　基盤強化推進費'!Q68="","",'例　①収支予算書　基盤強化推進費'!Q68)</f>
        <v/>
      </c>
      <c r="R68" s="1209"/>
      <c r="S68" s="1210" t="str">
        <f>IF('例　①収支予算書　基盤強化推進費'!S68="","",'例　①収支予算書　基盤強化推進費'!S68)</f>
        <v/>
      </c>
      <c r="T68" s="1210"/>
      <c r="U68" s="1210"/>
      <c r="V68" s="1210"/>
      <c r="W68" s="1208" t="str">
        <f>IF('例　①収支予算書　基盤強化推進費'!W68="","",'例　①収支予算書　基盤強化推進費'!W68)</f>
        <v/>
      </c>
      <c r="X68" s="1209"/>
      <c r="Y68" s="1216" t="str">
        <f>IF('例　①収支予算書　基盤強化推進費'!Y68="","",'例　①収支予算書　基盤強化推進費'!Y68)</f>
        <v/>
      </c>
      <c r="Z68" s="1216"/>
      <c r="AA68" s="1216"/>
      <c r="AB68" s="1216"/>
      <c r="AC68" s="1217" t="str">
        <f>IF('例　①収支予算書　基盤強化推進費'!AC68="","",'例　①収支予算書　基盤強化推進費'!AC68)</f>
        <v/>
      </c>
      <c r="AD68" s="1218"/>
      <c r="AE68" s="4"/>
      <c r="AF68" s="552" t="s">
        <v>316</v>
      </c>
      <c r="AG68" s="553"/>
      <c r="AH68" s="305" t="s">
        <v>292</v>
      </c>
      <c r="AI68" s="299" t="s">
        <v>311</v>
      </c>
      <c r="AJ68" s="298" t="s">
        <v>310</v>
      </c>
      <c r="AK68" s="299" t="s">
        <v>302</v>
      </c>
      <c r="AL68" s="306" t="s">
        <v>312</v>
      </c>
      <c r="AM68" s="294" t="s">
        <v>292</v>
      </c>
      <c r="AN68" s="298" t="s">
        <v>311</v>
      </c>
      <c r="AO68" s="306" t="s">
        <v>298</v>
      </c>
      <c r="AP68" s="206"/>
      <c r="AQ68" s="73"/>
      <c r="AR68" s="73"/>
      <c r="AS68" s="73"/>
      <c r="AT68" s="73"/>
      <c r="AU68" s="73"/>
      <c r="AV68" s="73"/>
      <c r="AW68" s="73"/>
      <c r="AX68" s="73"/>
      <c r="AY68" s="73"/>
      <c r="AZ68" s="73"/>
      <c r="BA68" s="73"/>
      <c r="BB68" s="73"/>
      <c r="BC68" s="73"/>
      <c r="BD68" s="73"/>
      <c r="BE68" s="73"/>
      <c r="BF68" s="73"/>
      <c r="BG68" s="73"/>
      <c r="BH68" s="73"/>
      <c r="BI68" s="73"/>
      <c r="BJ68" s="73"/>
      <c r="BK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row>
    <row r="69" spans="1:98" ht="17.399999999999999" customHeight="1" thickTop="1" thickBot="1">
      <c r="A69" s="507" t="s">
        <v>0</v>
      </c>
      <c r="B69" s="508"/>
      <c r="C69" s="509"/>
      <c r="D69" s="1246">
        <f>IF('例　①収支予算書　基盤強化推進費'!D69="","",'例　①収支予算書　基盤強化推進費'!D69)</f>
        <v>383700</v>
      </c>
      <c r="E69" s="1247"/>
      <c r="F69" s="1248"/>
      <c r="G69" s="326"/>
      <c r="H69" s="95"/>
      <c r="I69" s="95"/>
      <c r="J69" s="95"/>
      <c r="K69" s="95"/>
      <c r="L69" s="95"/>
      <c r="M69" s="95"/>
      <c r="N69" s="95"/>
      <c r="O69" s="95"/>
      <c r="P69" s="95"/>
      <c r="Q69" s="95"/>
      <c r="R69" s="95"/>
      <c r="S69" s="95"/>
      <c r="T69" s="95"/>
      <c r="U69" s="95"/>
      <c r="V69" s="95"/>
      <c r="W69" s="95"/>
      <c r="X69" s="95"/>
      <c r="Y69" s="96"/>
      <c r="Z69" s="82"/>
      <c r="AA69" s="82"/>
      <c r="AB69" s="82"/>
      <c r="AC69" s="82"/>
      <c r="AD69" s="82"/>
      <c r="AE69" s="4"/>
      <c r="AF69" s="571" t="str">
        <f>IF('例　①収支予算書　基盤強化推進費（A4縦2頁印刷用）'!AF52="","",'例　①収支予算書　基盤強化推進費（A4縦2頁印刷用）'!AF52)</f>
        <v>大会1日目</v>
      </c>
      <c r="AG69" s="572"/>
      <c r="AH69" s="329">
        <f>IF('例　①収支予算書　基盤強化推進費'!AH69="","",'例　①収支予算書　基盤強化推進費'!AH69)</f>
        <v>8000</v>
      </c>
      <c r="AI69" s="344">
        <f>IF('例　①収支予算書　基盤強化推進費'!AI69="","",'例　①収支予算書　基盤強化推進費'!AI69)</f>
        <v>800</v>
      </c>
      <c r="AJ69" s="344">
        <f>IF('例　①収支予算書　基盤強化推進費'!AJ69="","",'例　①収支予算書　基盤強化推進費'!AJ69)</f>
        <v>8</v>
      </c>
      <c r="AK69" s="344">
        <f>IF('例　①収支予算書　基盤強化推進費'!AK69="","",'例　①収支予算書　基盤強化推進費'!AK69)</f>
        <v>1</v>
      </c>
      <c r="AL69" s="344">
        <f>IF('例　①収支予算書　基盤強化推進費'!AL69="","",'例　①収支予算書　基盤強化推進費'!AL69)</f>
        <v>1</v>
      </c>
      <c r="AM69" s="327">
        <f>IF('例　①収支予算書　基盤強化推進費'!AM69="","",'例　①収支予算書　基盤強化推進費'!AM69)</f>
        <v>2500</v>
      </c>
      <c r="AN69" s="351">
        <f>IF('例　①収支予算書　基盤強化推進費'!AN69="","",'例　①収支予算書　基盤強化推進費'!AN69)</f>
        <v>500</v>
      </c>
      <c r="AO69" s="354">
        <f>IF('例　①収支予算書　基盤強化推進費'!AO69="","",'例　①収支予算書　基盤強化推進費'!AO69)</f>
        <v>5</v>
      </c>
      <c r="AP69" s="73"/>
      <c r="AQ69" s="73"/>
      <c r="AR69" s="73"/>
      <c r="AS69" s="73"/>
      <c r="AT69" s="73"/>
      <c r="AU69" s="73"/>
      <c r="AV69" s="73"/>
      <c r="AW69" s="73"/>
      <c r="AX69" s="73"/>
      <c r="AY69" s="73"/>
      <c r="AZ69" s="73"/>
      <c r="BA69" s="73"/>
      <c r="BB69" s="73"/>
      <c r="BC69" s="73"/>
      <c r="BD69" s="73"/>
      <c r="BE69" s="73"/>
      <c r="BF69" s="73"/>
      <c r="BG69" s="73"/>
      <c r="BH69" s="73"/>
      <c r="BK69" s="49"/>
      <c r="BR69" s="49"/>
      <c r="BS69" s="49"/>
      <c r="BT69" s="49"/>
      <c r="BU69" s="49"/>
      <c r="BV69" s="49"/>
      <c r="BW69" s="49"/>
      <c r="BX69" s="49"/>
      <c r="BY69" s="49"/>
      <c r="BZ69" s="49"/>
      <c r="CA69" s="49"/>
      <c r="CB69" s="49"/>
      <c r="CC69" s="49"/>
      <c r="CD69" s="49"/>
      <c r="CE69" s="49"/>
      <c r="CF69" s="49"/>
      <c r="CG69" s="49"/>
      <c r="CH69" s="49"/>
      <c r="CI69" s="49"/>
      <c r="CJ69" s="49"/>
      <c r="CK69" s="49"/>
      <c r="CL69" s="49"/>
      <c r="CM69" s="49"/>
      <c r="CN69" s="49"/>
      <c r="CO69" s="49"/>
      <c r="CP69" s="49"/>
      <c r="CQ69" s="49"/>
      <c r="CR69" s="49"/>
      <c r="CS69" s="49"/>
      <c r="CT69" s="49"/>
    </row>
    <row r="70" spans="1:98" ht="17.399999999999999" customHeight="1" thickBot="1">
      <c r="A70" s="73"/>
      <c r="B70" s="83"/>
      <c r="C70" s="83"/>
      <c r="D70" s="81"/>
      <c r="E70" s="81"/>
      <c r="F70" s="81"/>
      <c r="G70" s="81"/>
      <c r="H70" s="81"/>
      <c r="I70" s="81"/>
      <c r="J70" s="84"/>
      <c r="K70" s="84"/>
      <c r="L70" s="84"/>
      <c r="M70" s="84"/>
      <c r="N70" s="84"/>
      <c r="O70" s="84"/>
      <c r="P70" s="84"/>
      <c r="Q70" s="84"/>
      <c r="R70" s="84"/>
      <c r="S70" s="84"/>
      <c r="T70" s="84"/>
      <c r="U70" s="84"/>
      <c r="V70" s="84"/>
      <c r="W70" s="84"/>
      <c r="X70" s="84"/>
      <c r="Y70" s="85"/>
      <c r="Z70" s="85"/>
      <c r="AA70" s="85"/>
      <c r="AB70" s="85"/>
      <c r="AC70" s="85"/>
      <c r="AD70" s="85"/>
      <c r="AE70" s="49"/>
      <c r="AF70" s="571" t="str">
        <f>IF('例　①収支予算書　基盤強化推進費（A4縦2頁印刷用）'!AF53="","",'例　①収支予算書　基盤強化推進費（A4縦2頁印刷用）'!AF53)</f>
        <v>大会2日目</v>
      </c>
      <c r="AG70" s="572"/>
      <c r="AH70" s="228">
        <f>IF('例　①収支予算書　基盤強化推進費'!AH70="","",'例　①収支予算書　基盤強化推進費'!AH70)</f>
        <v>8000</v>
      </c>
      <c r="AI70" s="333">
        <f>IF('例　①収支予算書　基盤強化推進費'!AI70="","",'例　①収支予算書　基盤強化推進費'!AI70)</f>
        <v>800</v>
      </c>
      <c r="AJ70" s="333">
        <f>IF('例　①収支予算書　基盤強化推進費'!AJ70="","",'例　①収支予算書　基盤強化推進費'!AJ70)</f>
        <v>8</v>
      </c>
      <c r="AK70" s="333">
        <f>IF('例　①収支予算書　基盤強化推進費'!AK70="","",'例　①収支予算書　基盤強化推進費'!AK70)</f>
        <v>1</v>
      </c>
      <c r="AL70" s="333">
        <f>IF('例　①収支予算書　基盤強化推進費'!AL70="","",'例　①収支予算書　基盤強化推進費'!AL70)</f>
        <v>1</v>
      </c>
      <c r="AM70" s="217">
        <f>IF('例　①収支予算書　基盤強化推進費'!AM70="","",'例　①収支予算書　基盤強化推進費'!AM70)</f>
        <v>2500</v>
      </c>
      <c r="AN70" s="355">
        <f>IF('例　①収支予算書　基盤強化推進費'!AN70="","",'例　①収支予算書　基盤強化推進費'!AN70)</f>
        <v>500</v>
      </c>
      <c r="AO70" s="358">
        <f>IF('例　①収支予算書　基盤強化推進費'!AO70="","",'例　①収支予算書　基盤強化推進費'!AO70)</f>
        <v>5</v>
      </c>
      <c r="AP70" s="73"/>
      <c r="AQ70" s="73"/>
      <c r="AR70" s="73"/>
      <c r="AS70" s="73"/>
      <c r="AT70" s="73"/>
      <c r="AU70" s="73"/>
      <c r="AV70" s="73"/>
      <c r="AW70" s="73"/>
      <c r="AX70" s="73"/>
      <c r="AY70" s="73"/>
      <c r="AZ70" s="73"/>
      <c r="BA70" s="73"/>
      <c r="BB70" s="73"/>
      <c r="BC70" s="73"/>
      <c r="BD70" s="73"/>
      <c r="BE70" s="73"/>
      <c r="BF70" s="73"/>
      <c r="BG70" s="73"/>
      <c r="BH70" s="73"/>
      <c r="BI70" s="49"/>
      <c r="BJ70" s="49"/>
    </row>
    <row r="71" spans="1:98" ht="17.399999999999999" customHeight="1" thickBot="1">
      <c r="A71" s="507" t="s">
        <v>246</v>
      </c>
      <c r="B71" s="508"/>
      <c r="C71" s="509"/>
      <c r="D71" s="681">
        <f>IF('例　①収支予算書　基盤強化推進費'!D71="","",'例　①収支予算書　基盤強化推進費'!D71)</f>
        <v>0</v>
      </c>
      <c r="E71" s="682"/>
      <c r="F71" s="683"/>
      <c r="G71" s="434" t="s">
        <v>466</v>
      </c>
      <c r="H71" s="240"/>
      <c r="I71" s="240"/>
      <c r="J71" s="85"/>
      <c r="K71" s="85"/>
      <c r="L71" s="85"/>
      <c r="M71" s="85"/>
      <c r="N71" s="85"/>
      <c r="O71" s="85"/>
      <c r="P71" s="85"/>
      <c r="Q71" s="85"/>
      <c r="R71" s="85"/>
      <c r="S71" s="85"/>
      <c r="T71" s="85"/>
      <c r="U71" s="85"/>
      <c r="V71" s="85"/>
      <c r="W71" s="85"/>
      <c r="X71" s="85"/>
      <c r="Y71" s="85"/>
      <c r="Z71" s="85"/>
      <c r="AA71" s="85"/>
      <c r="AB71" s="85"/>
      <c r="AC71" s="85"/>
      <c r="AD71" s="85"/>
      <c r="AF71" s="571" t="str">
        <f>IF('例　①収支予算書　基盤強化推進費（A4縦2頁印刷用）'!AF54="","",'例　①収支予算書　基盤強化推進費（A4縦2頁印刷用）'!AF54)</f>
        <v/>
      </c>
      <c r="AG71" s="572"/>
      <c r="AH71" s="228">
        <f>IF('例　①収支予算書　基盤強化推進費'!AH71="","",'例　①収支予算書　基盤強化推進費'!AH71)</f>
        <v>0</v>
      </c>
      <c r="AI71" s="333" t="str">
        <f>IF('例　①収支予算書　基盤強化推進費'!AI71="","",'例　①収支予算書　基盤強化推進費'!AI71)</f>
        <v/>
      </c>
      <c r="AJ71" s="333" t="str">
        <f>IF('例　①収支予算書　基盤強化推進費'!AJ71="","",'例　①収支予算書　基盤強化推進費'!AJ71)</f>
        <v/>
      </c>
      <c r="AK71" s="333" t="str">
        <f>IF('例　①収支予算書　基盤強化推進費'!AK71="","",'例　①収支予算書　基盤強化推進費'!AK71)</f>
        <v/>
      </c>
      <c r="AL71" s="333" t="str">
        <f>IF('例　①収支予算書　基盤強化推進費'!AL71="","",'例　①収支予算書　基盤強化推進費'!AL71)</f>
        <v/>
      </c>
      <c r="AM71" s="217">
        <f>IF('例　①収支予算書　基盤強化推進費'!AM71="","",'例　①収支予算書　基盤強化推進費'!AM71)</f>
        <v>0</v>
      </c>
      <c r="AN71" s="355" t="str">
        <f>IF('例　①収支予算書　基盤強化推進費'!AN71="","",'例　①収支予算書　基盤強化推進費'!AN71)</f>
        <v/>
      </c>
      <c r="AO71" s="358" t="str">
        <f>IF('例　①収支予算書　基盤強化推進費'!AO71="","",'例　①収支予算書　基盤強化推進費'!AO71)</f>
        <v/>
      </c>
      <c r="AP71" s="73"/>
      <c r="AQ71" s="73"/>
      <c r="AR71" s="73"/>
      <c r="AS71" s="73"/>
      <c r="AT71" s="73"/>
      <c r="AU71" s="73"/>
      <c r="AV71" s="73"/>
      <c r="AW71" s="73"/>
      <c r="AX71" s="73"/>
      <c r="AY71" s="73"/>
      <c r="AZ71" s="73"/>
      <c r="BA71" s="73"/>
      <c r="BB71" s="73"/>
      <c r="BC71" s="73"/>
      <c r="BD71" s="73"/>
      <c r="BE71" s="73"/>
      <c r="BF71" s="73"/>
      <c r="BG71" s="73"/>
      <c r="BH71" s="73"/>
    </row>
    <row r="72" spans="1:98" ht="17.399999999999999" customHeight="1" thickBot="1">
      <c r="AF72" s="569" t="str">
        <f>IF('例　①収支予算書　基盤強化推進費（A4縦2頁印刷用）'!AF55="","",'例　①収支予算書　基盤強化推進費（A4縦2頁印刷用）'!AF55)</f>
        <v/>
      </c>
      <c r="AG72" s="570"/>
      <c r="AH72" s="330">
        <f>IF('例　①収支予算書　基盤強化推進費'!AH72="","",'例　①収支予算書　基盤強化推進費'!AH72)</f>
        <v>0</v>
      </c>
      <c r="AI72" s="357" t="str">
        <f>IF('例　①収支予算書　基盤強化推進費'!AI72="","",'例　①収支予算書　基盤強化推進費'!AI72)</f>
        <v/>
      </c>
      <c r="AJ72" s="357" t="str">
        <f>IF('例　①収支予算書　基盤強化推進費'!AJ72="","",'例　①収支予算書　基盤強化推進費'!AJ72)</f>
        <v/>
      </c>
      <c r="AK72" s="357" t="str">
        <f>IF('例　①収支予算書　基盤強化推進費'!AK72="","",'例　①収支予算書　基盤強化推進費'!AK72)</f>
        <v/>
      </c>
      <c r="AL72" s="357" t="str">
        <f>IF('例　①収支予算書　基盤強化推進費'!AL72="","",'例　①収支予算書　基盤強化推進費'!AL72)</f>
        <v/>
      </c>
      <c r="AM72" s="328">
        <f>IF('例　①収支予算書　基盤強化推進費'!AM72="","",'例　①収支予算書　基盤強化推進費'!AM72)</f>
        <v>0</v>
      </c>
      <c r="AN72" s="356" t="str">
        <f>IF('例　①収支予算書　基盤強化推進費'!AN72="","",'例　①収支予算書　基盤強化推進費'!AN72)</f>
        <v/>
      </c>
      <c r="AO72" s="359" t="str">
        <f>IF('例　①収支予算書　基盤強化推進費'!AO72="","",'例　①収支予算書　基盤強化推進費'!AO72)</f>
        <v/>
      </c>
      <c r="AP72" s="73"/>
      <c r="AQ72" s="73"/>
      <c r="AR72" s="73"/>
      <c r="AS72" s="73"/>
      <c r="AT72" s="73"/>
      <c r="AU72" s="73"/>
      <c r="AV72" s="73"/>
      <c r="AW72" s="73"/>
      <c r="AX72" s="73"/>
      <c r="AY72" s="73"/>
      <c r="AZ72" s="73"/>
      <c r="BA72" s="73"/>
      <c r="BB72" s="73"/>
      <c r="BC72" s="73"/>
      <c r="BD72" s="73"/>
      <c r="BE72" s="73"/>
    </row>
    <row r="73" spans="1:98" ht="17.399999999999999" customHeight="1">
      <c r="AF73" s="180"/>
      <c r="AG73" s="176" t="s">
        <v>292</v>
      </c>
      <c r="AH73" s="324">
        <f>SUM(AH69:AH72)</f>
        <v>16000</v>
      </c>
      <c r="AI73" s="311" t="s">
        <v>431</v>
      </c>
      <c r="AJ73" s="180"/>
      <c r="AK73" s="180"/>
      <c r="AL73" s="176" t="s">
        <v>292</v>
      </c>
      <c r="AM73" s="324">
        <f>SUM(AM69:AM72)</f>
        <v>5000</v>
      </c>
      <c r="AN73" s="311" t="s">
        <v>431</v>
      </c>
      <c r="AO73" s="311" t="s">
        <v>431</v>
      </c>
      <c r="AP73" s="73"/>
      <c r="AQ73" s="73"/>
      <c r="AR73" s="73"/>
      <c r="AS73" s="73"/>
      <c r="AT73" s="73"/>
      <c r="AU73" s="73"/>
      <c r="AV73" s="73"/>
      <c r="AW73" s="73"/>
      <c r="AX73" s="73"/>
      <c r="AY73" s="73"/>
      <c r="AZ73" s="73"/>
      <c r="BA73" s="73"/>
      <c r="BB73" s="73"/>
      <c r="BC73" s="73"/>
      <c r="BD73" s="73"/>
      <c r="BE73" s="73"/>
      <c r="BF73" s="49"/>
      <c r="BG73" s="49"/>
      <c r="BH73" s="49"/>
    </row>
    <row r="74" spans="1:98" ht="17.399999999999999" customHeight="1">
      <c r="AF74" s="551" t="s">
        <v>337</v>
      </c>
      <c r="AG74" s="551"/>
      <c r="AH74" s="325">
        <f>AH73+AM73</f>
        <v>21000</v>
      </c>
      <c r="AI74" s="313" t="s">
        <v>435</v>
      </c>
      <c r="AJ74" s="207"/>
      <c r="AK74" s="312" t="s">
        <v>433</v>
      </c>
      <c r="AL74" s="207"/>
      <c r="AM74" s="207"/>
      <c r="AN74" s="314" t="s">
        <v>432</v>
      </c>
      <c r="AO74" s="313" t="s">
        <v>434</v>
      </c>
      <c r="AP74" s="73"/>
      <c r="AQ74" s="73"/>
      <c r="AR74" s="73"/>
      <c r="AS74" s="73"/>
      <c r="AT74" s="73"/>
      <c r="AU74" s="73"/>
      <c r="AV74" s="73"/>
      <c r="AW74" s="73"/>
      <c r="AX74" s="73"/>
      <c r="AY74" s="73"/>
      <c r="AZ74" s="73"/>
      <c r="BA74" s="73"/>
      <c r="BB74" s="73"/>
      <c r="BC74" s="73"/>
      <c r="BD74" s="73"/>
      <c r="BE74" s="73"/>
    </row>
    <row r="75" spans="1:98">
      <c r="AF75" s="73"/>
      <c r="AG75" s="73"/>
      <c r="AH75" s="75"/>
      <c r="AI75" s="73"/>
      <c r="AJ75" s="73"/>
      <c r="AK75" s="73"/>
      <c r="AL75" s="73"/>
      <c r="AM75" s="73"/>
      <c r="AN75" s="73"/>
      <c r="AO75" s="73"/>
      <c r="AP75" s="73"/>
      <c r="AQ75" s="73"/>
      <c r="AR75" s="73"/>
      <c r="AS75" s="73"/>
      <c r="AT75" s="73"/>
      <c r="AU75" s="73"/>
      <c r="AV75" s="73"/>
      <c r="AW75" s="73"/>
      <c r="AX75" s="73"/>
      <c r="AY75" s="73"/>
      <c r="AZ75" s="73"/>
      <c r="BA75" s="73"/>
      <c r="BB75" s="73"/>
      <c r="BC75" s="73"/>
      <c r="BD75" s="73"/>
    </row>
    <row r="76" spans="1:98">
      <c r="AF76" s="206"/>
      <c r="AG76" s="73"/>
      <c r="AH76" s="75"/>
      <c r="AI76" s="73"/>
      <c r="AJ76" s="73"/>
      <c r="AK76" s="73"/>
      <c r="AL76" s="73"/>
      <c r="AM76" s="73"/>
      <c r="AN76" s="73"/>
      <c r="AO76" s="73"/>
      <c r="AP76" s="73"/>
      <c r="AQ76" s="73"/>
      <c r="AR76" s="73"/>
      <c r="AS76" s="73"/>
      <c r="AT76" s="73"/>
      <c r="AU76" s="73"/>
      <c r="AV76" s="73"/>
      <c r="AW76" s="73"/>
      <c r="AX76" s="73"/>
      <c r="AY76" s="73"/>
      <c r="AZ76" s="73"/>
      <c r="BA76" s="73"/>
      <c r="BB76" s="73"/>
      <c r="BC76" s="73"/>
      <c r="BD76" s="73"/>
      <c r="BE76" s="49"/>
    </row>
    <row r="77" spans="1:98">
      <c r="AF77" s="73"/>
      <c r="AG77" s="206"/>
      <c r="AH77" s="75"/>
      <c r="AI77" s="73"/>
      <c r="AJ77" s="73"/>
      <c r="AK77" s="73"/>
      <c r="AL77" s="73"/>
      <c r="AM77" s="73"/>
      <c r="AN77" s="73"/>
      <c r="AO77" s="73"/>
      <c r="AP77" s="73"/>
      <c r="AQ77" s="73"/>
      <c r="AR77" s="73"/>
      <c r="AS77" s="73"/>
      <c r="AT77" s="73"/>
      <c r="AU77" s="73"/>
      <c r="AV77" s="206"/>
      <c r="AW77" s="206"/>
      <c r="AX77" s="206"/>
      <c r="AY77" s="206"/>
      <c r="AZ77" s="206"/>
      <c r="BA77" s="206"/>
      <c r="BB77" s="206"/>
      <c r="BC77" s="206"/>
      <c r="BD77" s="206"/>
    </row>
    <row r="78" spans="1:98">
      <c r="AT78" s="49"/>
      <c r="AU78" s="49"/>
    </row>
  </sheetData>
  <sheetProtection algorithmName="SHA-512" hashValue="U9iQQDuoarN+CqGd1+Ad79o8H54XzDUfJ2MhhgpIC2ia+19k9tk2xV8XlDnYmLXSp8XeFBOJ8Kw9jVyby2ny0A==" saltValue="j6rfsThwoKJGNih3eXHARQ==" spinCount="100000" sheet="1" objects="1" scenarios="1" selectLockedCells="1" selectUnlockedCells="1"/>
  <mergeCells count="479">
    <mergeCell ref="AW49:BB49"/>
    <mergeCell ref="AL49:AV49"/>
    <mergeCell ref="AV57:AW57"/>
    <mergeCell ref="AX57:BB57"/>
    <mergeCell ref="AH57:AU57"/>
    <mergeCell ref="AF70:AG70"/>
    <mergeCell ref="A71:C71"/>
    <mergeCell ref="D71:F71"/>
    <mergeCell ref="AF71:AG71"/>
    <mergeCell ref="AC67:AD67"/>
    <mergeCell ref="AH67:AL67"/>
    <mergeCell ref="AF65:AG65"/>
    <mergeCell ref="G66:J66"/>
    <mergeCell ref="K66:L66"/>
    <mergeCell ref="M66:P66"/>
    <mergeCell ref="Q66:R66"/>
    <mergeCell ref="S66:V66"/>
    <mergeCell ref="W66:X66"/>
    <mergeCell ref="Y66:AB66"/>
    <mergeCell ref="AC66:AD66"/>
    <mergeCell ref="AC64:AD64"/>
    <mergeCell ref="G65:J65"/>
    <mergeCell ref="K65:L65"/>
    <mergeCell ref="M65:P65"/>
    <mergeCell ref="AF72:AG72"/>
    <mergeCell ref="AF74:AG74"/>
    <mergeCell ref="Y68:AB68"/>
    <mergeCell ref="AC68:AD68"/>
    <mergeCell ref="AF68:AG68"/>
    <mergeCell ref="A69:C69"/>
    <mergeCell ref="D69:F69"/>
    <mergeCell ref="AF69:AG69"/>
    <mergeCell ref="AM67:AO67"/>
    <mergeCell ref="A68:C68"/>
    <mergeCell ref="D68:F68"/>
    <mergeCell ref="G68:J68"/>
    <mergeCell ref="K68:L68"/>
    <mergeCell ref="M68:P68"/>
    <mergeCell ref="Q68:R68"/>
    <mergeCell ref="S68:V68"/>
    <mergeCell ref="W68:X68"/>
    <mergeCell ref="G67:J67"/>
    <mergeCell ref="K67:L67"/>
    <mergeCell ref="M67:P67"/>
    <mergeCell ref="Q67:R67"/>
    <mergeCell ref="S67:V67"/>
    <mergeCell ref="W67:X67"/>
    <mergeCell ref="Y67:AB67"/>
    <mergeCell ref="Q65:R65"/>
    <mergeCell ref="S65:V65"/>
    <mergeCell ref="W65:X65"/>
    <mergeCell ref="Y65:AB65"/>
    <mergeCell ref="AC65:AD65"/>
    <mergeCell ref="A64:C64"/>
    <mergeCell ref="D64:F64"/>
    <mergeCell ref="G64:J64"/>
    <mergeCell ref="K64:L64"/>
    <mergeCell ref="M64:P64"/>
    <mergeCell ref="Q64:R64"/>
    <mergeCell ref="S64:V64"/>
    <mergeCell ref="W64:X64"/>
    <mergeCell ref="Y64:AB64"/>
    <mergeCell ref="AC62:AD62"/>
    <mergeCell ref="AF62:AG62"/>
    <mergeCell ref="A63:C63"/>
    <mergeCell ref="D63:F63"/>
    <mergeCell ref="G63:J63"/>
    <mergeCell ref="K63:L63"/>
    <mergeCell ref="M63:P63"/>
    <mergeCell ref="Q63:R63"/>
    <mergeCell ref="S63:V63"/>
    <mergeCell ref="W63:X63"/>
    <mergeCell ref="Y63:AB63"/>
    <mergeCell ref="AC63:AD63"/>
    <mergeCell ref="AF63:AG63"/>
    <mergeCell ref="A62:C62"/>
    <mergeCell ref="D62:F62"/>
    <mergeCell ref="G62:J62"/>
    <mergeCell ref="K62:L62"/>
    <mergeCell ref="M62:P62"/>
    <mergeCell ref="Q62:R62"/>
    <mergeCell ref="S62:V62"/>
    <mergeCell ref="W62:X62"/>
    <mergeCell ref="Y62:AB62"/>
    <mergeCell ref="AC60:AD60"/>
    <mergeCell ref="AF60:AG60"/>
    <mergeCell ref="A61:C61"/>
    <mergeCell ref="D61:F61"/>
    <mergeCell ref="G61:J61"/>
    <mergeCell ref="K61:L61"/>
    <mergeCell ref="M61:P61"/>
    <mergeCell ref="Q61:R61"/>
    <mergeCell ref="S61:V61"/>
    <mergeCell ref="W61:X61"/>
    <mergeCell ref="Y61:AB61"/>
    <mergeCell ref="AC61:AD61"/>
    <mergeCell ref="AF61:AG61"/>
    <mergeCell ref="A60:C60"/>
    <mergeCell ref="D60:F60"/>
    <mergeCell ref="G60:J60"/>
    <mergeCell ref="K60:L60"/>
    <mergeCell ref="M60:P60"/>
    <mergeCell ref="Q60:R60"/>
    <mergeCell ref="S60:V60"/>
    <mergeCell ref="W60:X60"/>
    <mergeCell ref="Y60:AB60"/>
    <mergeCell ref="G59:J59"/>
    <mergeCell ref="K59:L59"/>
    <mergeCell ref="M59:P59"/>
    <mergeCell ref="Q59:R59"/>
    <mergeCell ref="S59:V59"/>
    <mergeCell ref="W59:X59"/>
    <mergeCell ref="Y59:AB59"/>
    <mergeCell ref="AC59:AD59"/>
    <mergeCell ref="AF59:AG59"/>
    <mergeCell ref="G58:J58"/>
    <mergeCell ref="K58:L58"/>
    <mergeCell ref="M58:P58"/>
    <mergeCell ref="Q58:R58"/>
    <mergeCell ref="S58:V58"/>
    <mergeCell ref="W58:X58"/>
    <mergeCell ref="Y58:AB58"/>
    <mergeCell ref="S57:V57"/>
    <mergeCell ref="W57:X57"/>
    <mergeCell ref="Y57:AB57"/>
    <mergeCell ref="AC57:AD57"/>
    <mergeCell ref="AF57:AG57"/>
    <mergeCell ref="AC58:AD58"/>
    <mergeCell ref="AF58:AG58"/>
    <mergeCell ref="AC54:AD54"/>
    <mergeCell ref="AF54:AG54"/>
    <mergeCell ref="S56:V56"/>
    <mergeCell ref="W56:X56"/>
    <mergeCell ref="Y56:AB56"/>
    <mergeCell ref="AC56:AD56"/>
    <mergeCell ref="A57:C57"/>
    <mergeCell ref="D57:F57"/>
    <mergeCell ref="G57:J57"/>
    <mergeCell ref="K57:L57"/>
    <mergeCell ref="M57:P57"/>
    <mergeCell ref="Q57:R57"/>
    <mergeCell ref="A56:C56"/>
    <mergeCell ref="D56:F56"/>
    <mergeCell ref="G56:J56"/>
    <mergeCell ref="K56:L56"/>
    <mergeCell ref="M56:P56"/>
    <mergeCell ref="Q56:R56"/>
    <mergeCell ref="A55:C55"/>
    <mergeCell ref="D55:F55"/>
    <mergeCell ref="G55:J55"/>
    <mergeCell ref="K55:L55"/>
    <mergeCell ref="M55:P55"/>
    <mergeCell ref="W53:X53"/>
    <mergeCell ref="Y53:AB53"/>
    <mergeCell ref="AC53:AD53"/>
    <mergeCell ref="AF53:AG53"/>
    <mergeCell ref="A54:C54"/>
    <mergeCell ref="D54:F54"/>
    <mergeCell ref="G54:J54"/>
    <mergeCell ref="K54:L54"/>
    <mergeCell ref="M54:P54"/>
    <mergeCell ref="Q54:R54"/>
    <mergeCell ref="Q55:R55"/>
    <mergeCell ref="S55:V55"/>
    <mergeCell ref="W55:X55"/>
    <mergeCell ref="Y55:AB55"/>
    <mergeCell ref="AC55:AD55"/>
    <mergeCell ref="AF55:AG55"/>
    <mergeCell ref="S54:V54"/>
    <mergeCell ref="W54:X54"/>
    <mergeCell ref="Y54:AB54"/>
    <mergeCell ref="A53:C53"/>
    <mergeCell ref="D53:F53"/>
    <mergeCell ref="G53:J53"/>
    <mergeCell ref="K53:L53"/>
    <mergeCell ref="M53:P53"/>
    <mergeCell ref="Q53:R53"/>
    <mergeCell ref="S53:V53"/>
    <mergeCell ref="G52:J52"/>
    <mergeCell ref="K52:L52"/>
    <mergeCell ref="M52:P52"/>
    <mergeCell ref="Q52:R52"/>
    <mergeCell ref="S52:V52"/>
    <mergeCell ref="S50:V50"/>
    <mergeCell ref="W50:X50"/>
    <mergeCell ref="Y50:AB50"/>
    <mergeCell ref="AC50:AD50"/>
    <mergeCell ref="AF50:AG50"/>
    <mergeCell ref="Q50:R50"/>
    <mergeCell ref="Y52:AB52"/>
    <mergeCell ref="AC52:AD52"/>
    <mergeCell ref="AF52:AG52"/>
    <mergeCell ref="W52:X52"/>
    <mergeCell ref="G47:J47"/>
    <mergeCell ref="K47:L47"/>
    <mergeCell ref="M47:N47"/>
    <mergeCell ref="O47:P47"/>
    <mergeCell ref="Q47:R47"/>
    <mergeCell ref="AF47:AG47"/>
    <mergeCell ref="G48:J48"/>
    <mergeCell ref="K48:L48"/>
    <mergeCell ref="A51:C51"/>
    <mergeCell ref="D51:F51"/>
    <mergeCell ref="G51:J51"/>
    <mergeCell ref="K51:L51"/>
    <mergeCell ref="M51:P51"/>
    <mergeCell ref="A50:C50"/>
    <mergeCell ref="D50:F50"/>
    <mergeCell ref="G50:J50"/>
    <mergeCell ref="K50:L50"/>
    <mergeCell ref="M50:P50"/>
    <mergeCell ref="Q51:R51"/>
    <mergeCell ref="S51:V51"/>
    <mergeCell ref="W51:X51"/>
    <mergeCell ref="Y51:AB51"/>
    <mergeCell ref="AC51:AD51"/>
    <mergeCell ref="AF51:AG51"/>
    <mergeCell ref="Y49:Z49"/>
    <mergeCell ref="AA49:AB49"/>
    <mergeCell ref="AC49:AD49"/>
    <mergeCell ref="AF49:AG49"/>
    <mergeCell ref="AH49:AK49"/>
    <mergeCell ref="AA48:AB48"/>
    <mergeCell ref="AC48:AD48"/>
    <mergeCell ref="G49:J49"/>
    <mergeCell ref="K49:L49"/>
    <mergeCell ref="M49:N49"/>
    <mergeCell ref="O49:P49"/>
    <mergeCell ref="Q49:R49"/>
    <mergeCell ref="S49:T49"/>
    <mergeCell ref="U49:V49"/>
    <mergeCell ref="W49:X49"/>
    <mergeCell ref="M48:N48"/>
    <mergeCell ref="O48:P48"/>
    <mergeCell ref="Q48:R48"/>
    <mergeCell ref="S48:T48"/>
    <mergeCell ref="U48:V48"/>
    <mergeCell ref="W48:X48"/>
    <mergeCell ref="Y48:Z48"/>
    <mergeCell ref="S47:T47"/>
    <mergeCell ref="U47:V47"/>
    <mergeCell ref="W47:X47"/>
    <mergeCell ref="Y47:Z47"/>
    <mergeCell ref="AA47:AB47"/>
    <mergeCell ref="AC47:AD47"/>
    <mergeCell ref="K46:L46"/>
    <mergeCell ref="M46:N46"/>
    <mergeCell ref="O46:P46"/>
    <mergeCell ref="Q46:R46"/>
    <mergeCell ref="S46:T46"/>
    <mergeCell ref="U46:V46"/>
    <mergeCell ref="W46:X46"/>
    <mergeCell ref="Y46:Z46"/>
    <mergeCell ref="AC44:AD44"/>
    <mergeCell ref="AA46:AB46"/>
    <mergeCell ref="AC46:AD46"/>
    <mergeCell ref="AF44:AG44"/>
    <mergeCell ref="G45:J45"/>
    <mergeCell ref="K45:L45"/>
    <mergeCell ref="M45:N45"/>
    <mergeCell ref="O45:P45"/>
    <mergeCell ref="Q45:R45"/>
    <mergeCell ref="S45:T45"/>
    <mergeCell ref="U45:V45"/>
    <mergeCell ref="W45:X45"/>
    <mergeCell ref="Q44:R44"/>
    <mergeCell ref="S44:T44"/>
    <mergeCell ref="U44:V44"/>
    <mergeCell ref="W44:X44"/>
    <mergeCell ref="Y44:Z44"/>
    <mergeCell ref="AA44:AB44"/>
    <mergeCell ref="Y45:Z45"/>
    <mergeCell ref="AA45:AB45"/>
    <mergeCell ref="AC45:AD45"/>
    <mergeCell ref="AF45:AG45"/>
    <mergeCell ref="G46:J46"/>
    <mergeCell ref="A44:C44"/>
    <mergeCell ref="D44:F44"/>
    <mergeCell ref="G44:J44"/>
    <mergeCell ref="K44:L44"/>
    <mergeCell ref="M44:N44"/>
    <mergeCell ref="O44:P44"/>
    <mergeCell ref="U43:V43"/>
    <mergeCell ref="W43:X43"/>
    <mergeCell ref="Y43:Z43"/>
    <mergeCell ref="AA43:AB43"/>
    <mergeCell ref="AC43:AD43"/>
    <mergeCell ref="AF43:AG43"/>
    <mergeCell ref="G43:J43"/>
    <mergeCell ref="K43:L43"/>
    <mergeCell ref="M43:N43"/>
    <mergeCell ref="O43:P43"/>
    <mergeCell ref="Q43:R43"/>
    <mergeCell ref="S43:T43"/>
    <mergeCell ref="AA42:AB42"/>
    <mergeCell ref="AC42:AD42"/>
    <mergeCell ref="AF42:AG42"/>
    <mergeCell ref="G42:J42"/>
    <mergeCell ref="K42:L42"/>
    <mergeCell ref="M42:N42"/>
    <mergeCell ref="O42:P42"/>
    <mergeCell ref="Q42:R42"/>
    <mergeCell ref="S42:T42"/>
    <mergeCell ref="G41:J41"/>
    <mergeCell ref="K41:L41"/>
    <mergeCell ref="M41:N41"/>
    <mergeCell ref="O41:P41"/>
    <mergeCell ref="Q41:R41"/>
    <mergeCell ref="S41:T41"/>
    <mergeCell ref="U42:V42"/>
    <mergeCell ref="W42:X42"/>
    <mergeCell ref="Y42:Z42"/>
    <mergeCell ref="W40:X40"/>
    <mergeCell ref="Y40:Z40"/>
    <mergeCell ref="AA40:AB40"/>
    <mergeCell ref="AC40:AD40"/>
    <mergeCell ref="AF40:AG40"/>
    <mergeCell ref="AA39:AB39"/>
    <mergeCell ref="AC39:AD39"/>
    <mergeCell ref="AH39:AL39"/>
    <mergeCell ref="U41:V41"/>
    <mergeCell ref="W41:X41"/>
    <mergeCell ref="Y41:Z41"/>
    <mergeCell ref="AA41:AB41"/>
    <mergeCell ref="AC41:AD41"/>
    <mergeCell ref="AF41:AG41"/>
    <mergeCell ref="AM39:AU39"/>
    <mergeCell ref="G40:J40"/>
    <mergeCell ref="K40:L40"/>
    <mergeCell ref="M40:N40"/>
    <mergeCell ref="O40:P40"/>
    <mergeCell ref="Q40:R40"/>
    <mergeCell ref="S40:T40"/>
    <mergeCell ref="AC38:AD38"/>
    <mergeCell ref="G39:J39"/>
    <mergeCell ref="K39:L39"/>
    <mergeCell ref="M39:N39"/>
    <mergeCell ref="O39:P39"/>
    <mergeCell ref="Q39:R39"/>
    <mergeCell ref="S39:T39"/>
    <mergeCell ref="U39:V39"/>
    <mergeCell ref="W39:X39"/>
    <mergeCell ref="Y39:Z39"/>
    <mergeCell ref="Q38:R38"/>
    <mergeCell ref="S38:T38"/>
    <mergeCell ref="U38:V38"/>
    <mergeCell ref="W38:X38"/>
    <mergeCell ref="Y38:Z38"/>
    <mergeCell ref="AA38:AB38"/>
    <mergeCell ref="U40:V40"/>
    <mergeCell ref="A38:C38"/>
    <mergeCell ref="D38:F38"/>
    <mergeCell ref="G38:J38"/>
    <mergeCell ref="K38:L38"/>
    <mergeCell ref="M38:N38"/>
    <mergeCell ref="O38:P38"/>
    <mergeCell ref="AF36:AG36"/>
    <mergeCell ref="AM36:AN36"/>
    <mergeCell ref="A37:C37"/>
    <mergeCell ref="D37:F37"/>
    <mergeCell ref="G37:AD37"/>
    <mergeCell ref="AM37:AN37"/>
    <mergeCell ref="A34:C34"/>
    <mergeCell ref="D34:F34"/>
    <mergeCell ref="AF34:AG34"/>
    <mergeCell ref="AM34:AN34"/>
    <mergeCell ref="AF35:AG35"/>
    <mergeCell ref="AM35:AN35"/>
    <mergeCell ref="AF32:AG32"/>
    <mergeCell ref="AM32:AN32"/>
    <mergeCell ref="A33:C33"/>
    <mergeCell ref="D33:F33"/>
    <mergeCell ref="G33:AD33"/>
    <mergeCell ref="AF33:AG33"/>
    <mergeCell ref="AM33:AN33"/>
    <mergeCell ref="A31:C31"/>
    <mergeCell ref="D31:F31"/>
    <mergeCell ref="G31:AD31"/>
    <mergeCell ref="A32:C32"/>
    <mergeCell ref="D32:F32"/>
    <mergeCell ref="G32:AD32"/>
    <mergeCell ref="R29:T29"/>
    <mergeCell ref="U29:V29"/>
    <mergeCell ref="X29:AA29"/>
    <mergeCell ref="AB29:AD29"/>
    <mergeCell ref="A30:C30"/>
    <mergeCell ref="D30:F30"/>
    <mergeCell ref="G30:AD30"/>
    <mergeCell ref="A29:C29"/>
    <mergeCell ref="D29:F29"/>
    <mergeCell ref="G29:I29"/>
    <mergeCell ref="J29:K29"/>
    <mergeCell ref="L29:O29"/>
    <mergeCell ref="P29:Q29"/>
    <mergeCell ref="A28:C28"/>
    <mergeCell ref="D28:F28"/>
    <mergeCell ref="G28:I28"/>
    <mergeCell ref="J28:K28"/>
    <mergeCell ref="L28:O28"/>
    <mergeCell ref="P28:Q28"/>
    <mergeCell ref="A26:C26"/>
    <mergeCell ref="D26:F26"/>
    <mergeCell ref="G26:AD26"/>
    <mergeCell ref="AI26:AR26"/>
    <mergeCell ref="A27:C27"/>
    <mergeCell ref="D27:F27"/>
    <mergeCell ref="G27:AD27"/>
    <mergeCell ref="A24:C24"/>
    <mergeCell ref="D24:F24"/>
    <mergeCell ref="G24:AD24"/>
    <mergeCell ref="AI24:AR24"/>
    <mergeCell ref="A25:C25"/>
    <mergeCell ref="D25:F25"/>
    <mergeCell ref="G25:AD25"/>
    <mergeCell ref="AI25:AR25"/>
    <mergeCell ref="A22:C22"/>
    <mergeCell ref="D22:F22"/>
    <mergeCell ref="G22:AD22"/>
    <mergeCell ref="AI22:AR22"/>
    <mergeCell ref="A23:C23"/>
    <mergeCell ref="D23:F23"/>
    <mergeCell ref="G23:AD23"/>
    <mergeCell ref="AI23:AR23"/>
    <mergeCell ref="A19:B19"/>
    <mergeCell ref="C19:AD19"/>
    <mergeCell ref="AI19:AR19"/>
    <mergeCell ref="AI20:AR20"/>
    <mergeCell ref="G21:AD21"/>
    <mergeCell ref="AI21:AR21"/>
    <mergeCell ref="A17:B17"/>
    <mergeCell ref="C17:AD17"/>
    <mergeCell ref="AI17:AR17"/>
    <mergeCell ref="A18:B18"/>
    <mergeCell ref="C18:AD18"/>
    <mergeCell ref="AI18:AR18"/>
    <mergeCell ref="A15:B15"/>
    <mergeCell ref="T15:U15"/>
    <mergeCell ref="AI15:AR15"/>
    <mergeCell ref="A16:B16"/>
    <mergeCell ref="C16:AD16"/>
    <mergeCell ref="AI16:AR16"/>
    <mergeCell ref="A12:B12"/>
    <mergeCell ref="AI12:AR12"/>
    <mergeCell ref="A13:B13"/>
    <mergeCell ref="C13:AD13"/>
    <mergeCell ref="AI13:AR13"/>
    <mergeCell ref="A14:B14"/>
    <mergeCell ref="C14:AD14"/>
    <mergeCell ref="AI14:AR14"/>
    <mergeCell ref="A10:C10"/>
    <mergeCell ref="D10:AD10"/>
    <mergeCell ref="AI10:AR10"/>
    <mergeCell ref="A11:C11"/>
    <mergeCell ref="D11:I11"/>
    <mergeCell ref="J11:AD11"/>
    <mergeCell ref="AI11:AR11"/>
    <mergeCell ref="R7:U7"/>
    <mergeCell ref="V7:AD7"/>
    <mergeCell ref="AI7:AR7"/>
    <mergeCell ref="A8:C9"/>
    <mergeCell ref="D8:F9"/>
    <mergeCell ref="R8:U8"/>
    <mergeCell ref="V8:AD8"/>
    <mergeCell ref="AI8:AR8"/>
    <mergeCell ref="AI9:AR9"/>
    <mergeCell ref="R5:U5"/>
    <mergeCell ref="V5:AD5"/>
    <mergeCell ref="AI5:AR5"/>
    <mergeCell ref="R6:U6"/>
    <mergeCell ref="V6:AD6"/>
    <mergeCell ref="AI6:AR6"/>
    <mergeCell ref="L1:Q2"/>
    <mergeCell ref="AI2:AR2"/>
    <mergeCell ref="AU2:AW2"/>
    <mergeCell ref="L3:Q3"/>
    <mergeCell ref="AI3:AR3"/>
    <mergeCell ref="AT3:AT4"/>
    <mergeCell ref="AU3:AW4"/>
    <mergeCell ref="AI4:AR4"/>
  </mergeCells>
  <phoneticPr fontId="2"/>
  <conditionalFormatting sqref="Y69">
    <cfRule type="cellIs" dxfId="0" priority="1" operator="notEqual">
      <formula>"合計額一致"</formula>
    </cfRule>
  </conditionalFormatting>
  <dataValidations count="3">
    <dataValidation type="list" showInputMessage="1" showErrorMessage="1" sqref="C14" xr:uid="{604AD1BB-B395-4CEF-B6A6-EDD6F8B42B92}">
      <formula1>$AT$11:$AT$26</formula1>
    </dataValidation>
    <dataValidation type="list" allowBlank="1" showInputMessage="1" showErrorMessage="1" sqref="D11" xr:uid="{9FACB32C-3EED-40A4-BDBB-89B68BF8BB38}">
      <formula1>$AF$1:$AF$15</formula1>
    </dataValidation>
    <dataValidation type="list" allowBlank="1" showInputMessage="1" showErrorMessage="1" sqref="V5" xr:uid="{A843879B-7EF9-4DC0-9C42-51E58F866D73}">
      <formula1>$AF$16:$AF$30</formula1>
    </dataValidation>
  </dataValidations>
  <printOptions horizontalCentered="1"/>
  <pageMargins left="0.35433070866141736" right="0" top="0.35433070866141736" bottom="0.15748031496062992" header="0.31496062992125984" footer="0.31496062992125984"/>
  <pageSetup paperSize="9" scale="50" fitToWidth="2" orientation="portrait" r:id="rId1"/>
  <colBreaks count="1" manualBreakCount="1">
    <brk id="30" max="73" man="1"/>
  </col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9CE660-9CF8-4865-96EA-B01E82728226}">
  <sheetPr>
    <tabColor rgb="FF00B050"/>
    <pageSetUpPr fitToPage="1"/>
  </sheetPr>
  <dimension ref="B1:M58"/>
  <sheetViews>
    <sheetView showGridLines="0" zoomScale="80" zoomScaleNormal="80" workbookViewId="0">
      <selection activeCell="G10" sqref="G10"/>
    </sheetView>
  </sheetViews>
  <sheetFormatPr defaultColWidth="8.88671875" defaultRowHeight="12"/>
  <cols>
    <col min="1" max="1" width="1" style="447" customWidth="1"/>
    <col min="2" max="2" width="4.44140625" style="447" customWidth="1"/>
    <col min="3" max="3" width="7.77734375" style="447" customWidth="1"/>
    <col min="4" max="4" width="20.6640625" style="447" customWidth="1"/>
    <col min="5" max="7" width="15.44140625" style="447" customWidth="1"/>
    <col min="8" max="9" width="14" style="447" customWidth="1"/>
    <col min="10" max="10" width="23" style="447" customWidth="1"/>
    <col min="11" max="11" width="17.88671875" style="447" customWidth="1"/>
    <col min="12" max="12" width="1.109375" style="447" customWidth="1"/>
    <col min="13" max="16384" width="8.88671875" style="447"/>
  </cols>
  <sheetData>
    <row r="1" spans="2:13" ht="21" customHeight="1">
      <c r="C1" s="447" t="s">
        <v>505</v>
      </c>
      <c r="K1" s="448">
        <v>45839</v>
      </c>
    </row>
    <row r="2" spans="2:13" ht="16.2">
      <c r="C2" s="1251" t="s">
        <v>506</v>
      </c>
      <c r="D2" s="1251"/>
      <c r="E2" s="1251"/>
      <c r="F2" s="1251"/>
      <c r="G2" s="1251"/>
      <c r="H2" s="1251"/>
      <c r="I2" s="1251"/>
      <c r="J2" s="1251"/>
      <c r="K2" s="1251"/>
    </row>
    <row r="3" spans="2:13" ht="13.2">
      <c r="C3" s="1252" t="s">
        <v>507</v>
      </c>
      <c r="D3" s="1252"/>
      <c r="E3" s="1252"/>
      <c r="F3" s="1252"/>
      <c r="G3" s="1252"/>
      <c r="H3" s="1252"/>
      <c r="I3" s="1252"/>
      <c r="J3" s="1252"/>
      <c r="K3" s="1252"/>
    </row>
    <row r="5" spans="2:13" ht="22.2" customHeight="1">
      <c r="B5" s="1253"/>
      <c r="C5" s="1254"/>
      <c r="D5" s="1257" t="s">
        <v>508</v>
      </c>
      <c r="E5" s="1258"/>
      <c r="F5" s="1258"/>
      <c r="G5" s="1259"/>
      <c r="H5" s="1257" t="s">
        <v>509</v>
      </c>
      <c r="I5" s="1259"/>
      <c r="J5" s="449" t="s">
        <v>510</v>
      </c>
      <c r="K5" s="450" t="s">
        <v>511</v>
      </c>
    </row>
    <row r="6" spans="2:13" s="458" customFormat="1" ht="22.2" customHeight="1" thickBot="1">
      <c r="B6" s="1255"/>
      <c r="C6" s="1256"/>
      <c r="D6" s="451" t="s">
        <v>512</v>
      </c>
      <c r="E6" s="452" t="s">
        <v>513</v>
      </c>
      <c r="F6" s="452" t="s">
        <v>514</v>
      </c>
      <c r="G6" s="453" t="s">
        <v>515</v>
      </c>
      <c r="H6" s="454" t="s">
        <v>516</v>
      </c>
      <c r="I6" s="453" t="s">
        <v>517</v>
      </c>
      <c r="J6" s="455"/>
      <c r="K6" s="456"/>
      <c r="L6" s="457"/>
      <c r="M6" s="457"/>
    </row>
    <row r="7" spans="2:13" ht="27" customHeight="1" thickTop="1">
      <c r="B7" s="1260" t="s">
        <v>518</v>
      </c>
      <c r="C7" s="1263" t="s">
        <v>519</v>
      </c>
      <c r="D7" s="459" t="s">
        <v>520</v>
      </c>
      <c r="E7" s="460" t="s">
        <v>520</v>
      </c>
      <c r="F7" s="460" t="s">
        <v>520</v>
      </c>
      <c r="G7" s="461" t="s">
        <v>520</v>
      </c>
      <c r="H7" s="462" t="s">
        <v>521</v>
      </c>
      <c r="I7" s="461" t="s">
        <v>521</v>
      </c>
      <c r="J7" s="463" t="s">
        <v>521</v>
      </c>
      <c r="K7" s="464" t="s">
        <v>521</v>
      </c>
    </row>
    <row r="8" spans="2:13" ht="111" customHeight="1" thickBot="1">
      <c r="B8" s="1261"/>
      <c r="C8" s="1264"/>
      <c r="D8" s="465" t="s">
        <v>522</v>
      </c>
      <c r="E8" s="466" t="s">
        <v>523</v>
      </c>
      <c r="F8" s="466" t="s">
        <v>524</v>
      </c>
      <c r="G8" s="467" t="s">
        <v>525</v>
      </c>
      <c r="H8" s="468" t="s">
        <v>521</v>
      </c>
      <c r="I8" s="469" t="s">
        <v>521</v>
      </c>
      <c r="J8" s="470" t="s">
        <v>521</v>
      </c>
      <c r="K8" s="471" t="s">
        <v>521</v>
      </c>
    </row>
    <row r="9" spans="2:13" ht="27" customHeight="1">
      <c r="B9" s="1261"/>
      <c r="C9" s="1265" t="s">
        <v>526</v>
      </c>
      <c r="D9" s="472" t="s">
        <v>521</v>
      </c>
      <c r="E9" s="473" t="s">
        <v>521</v>
      </c>
      <c r="F9" s="473" t="s">
        <v>521</v>
      </c>
      <c r="G9" s="474" t="s">
        <v>521</v>
      </c>
      <c r="H9" s="475" t="s">
        <v>520</v>
      </c>
      <c r="I9" s="474" t="s">
        <v>520</v>
      </c>
      <c r="J9" s="476" t="s">
        <v>520</v>
      </c>
      <c r="K9" s="476" t="s">
        <v>520</v>
      </c>
    </row>
    <row r="10" spans="2:13" ht="150" customHeight="1" thickBot="1">
      <c r="B10" s="1262"/>
      <c r="C10" s="1266"/>
      <c r="D10" s="477" t="s">
        <v>521</v>
      </c>
      <c r="E10" s="478" t="s">
        <v>521</v>
      </c>
      <c r="F10" s="478" t="s">
        <v>521</v>
      </c>
      <c r="G10" s="479" t="s">
        <v>521</v>
      </c>
      <c r="H10" s="480" t="s">
        <v>523</v>
      </c>
      <c r="I10" s="480" t="s">
        <v>524</v>
      </c>
      <c r="J10" s="481" t="s">
        <v>527</v>
      </c>
      <c r="K10" s="481" t="s">
        <v>528</v>
      </c>
    </row>
    <row r="11" spans="2:13" ht="22.2" customHeight="1">
      <c r="B11" s="1253"/>
      <c r="C11" s="1254"/>
      <c r="D11" s="1267" t="s">
        <v>508</v>
      </c>
      <c r="E11" s="1268"/>
      <c r="F11" s="1268"/>
      <c r="G11" s="1269"/>
      <c r="H11" s="1267" t="s">
        <v>509</v>
      </c>
      <c r="I11" s="1269"/>
      <c r="J11" s="482"/>
      <c r="K11" s="483" t="s">
        <v>529</v>
      </c>
    </row>
    <row r="12" spans="2:13" ht="22.2" customHeight="1" thickBot="1">
      <c r="B12" s="1255"/>
      <c r="C12" s="1256"/>
      <c r="D12" s="451" t="s">
        <v>512</v>
      </c>
      <c r="E12" s="452" t="s">
        <v>513</v>
      </c>
      <c r="F12" s="452" t="s">
        <v>514</v>
      </c>
      <c r="G12" s="453" t="s">
        <v>515</v>
      </c>
      <c r="H12" s="454" t="s">
        <v>516</v>
      </c>
      <c r="I12" s="453" t="s">
        <v>517</v>
      </c>
      <c r="J12" s="484"/>
      <c r="K12" s="485"/>
    </row>
    <row r="13" spans="2:13" ht="27" customHeight="1" thickTop="1">
      <c r="B13" s="1270" t="s">
        <v>530</v>
      </c>
      <c r="C13" s="1272" t="s">
        <v>531</v>
      </c>
      <c r="D13" s="486" t="s">
        <v>520</v>
      </c>
      <c r="E13" s="487" t="s">
        <v>521</v>
      </c>
      <c r="F13" s="487" t="s">
        <v>521</v>
      </c>
      <c r="G13" s="488" t="s">
        <v>520</v>
      </c>
      <c r="H13" s="489" t="s">
        <v>520</v>
      </c>
      <c r="I13" s="488" t="s">
        <v>520</v>
      </c>
      <c r="J13" s="490"/>
      <c r="K13" s="491" t="s">
        <v>521</v>
      </c>
    </row>
    <row r="14" spans="2:13" ht="114.6" customHeight="1" thickBot="1">
      <c r="B14" s="1271"/>
      <c r="C14" s="1273"/>
      <c r="D14" s="492" t="s">
        <v>522</v>
      </c>
      <c r="E14" s="493" t="s">
        <v>521</v>
      </c>
      <c r="F14" s="493" t="s">
        <v>521</v>
      </c>
      <c r="G14" s="494" t="s">
        <v>532</v>
      </c>
      <c r="H14" s="495" t="s">
        <v>533</v>
      </c>
      <c r="I14" s="495" t="s">
        <v>524</v>
      </c>
      <c r="J14" s="496"/>
      <c r="K14" s="497" t="s">
        <v>521</v>
      </c>
    </row>
    <row r="17" spans="3:11">
      <c r="C17" s="1250"/>
      <c r="D17" s="1250"/>
      <c r="E17" s="1250"/>
      <c r="F17" s="1250"/>
      <c r="G17" s="1250"/>
      <c r="H17" s="1250"/>
      <c r="I17" s="1250"/>
      <c r="J17" s="1250"/>
      <c r="K17" s="1250"/>
    </row>
    <row r="58" spans="2:2">
      <c r="B58" s="498">
        <v>45422</v>
      </c>
    </row>
  </sheetData>
  <sheetProtection algorithmName="SHA-512" hashValue="ZDZtId/7JEgVlsxhBB3d8V/drIqfeiMB1xliJVMcSh+ARYie3OeQLDbOR2ROKHBhhCdaJlri7e64cIUXNxeQ4A==" saltValue="zwsh/RyTQfjKtM07/yy0oA==" spinCount="100000" sheet="1" objects="1" scenarios="1"/>
  <mergeCells count="14">
    <mergeCell ref="C17:K17"/>
    <mergeCell ref="C2:K2"/>
    <mergeCell ref="C3:K3"/>
    <mergeCell ref="B5:C6"/>
    <mergeCell ref="D5:G5"/>
    <mergeCell ref="H5:I5"/>
    <mergeCell ref="B7:B10"/>
    <mergeCell ref="C7:C8"/>
    <mergeCell ref="C9:C10"/>
    <mergeCell ref="B11:C12"/>
    <mergeCell ref="D11:G11"/>
    <mergeCell ref="H11:I11"/>
    <mergeCell ref="B13:B14"/>
    <mergeCell ref="C13:C14"/>
  </mergeCells>
  <phoneticPr fontId="2"/>
  <pageMargins left="0.33" right="0.19685039370078741" top="0.53" bottom="0.23" header="0.31496062992125984" footer="0.19"/>
  <pageSetup paperSize="9" scale="97" orientation="landscape"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B127F8-70E9-4179-A3F9-6BB9E389752B}">
  <sheetPr>
    <tabColor rgb="FF00B0F0"/>
    <pageSetUpPr fitToPage="1"/>
  </sheetPr>
  <dimension ref="A1:BT19"/>
  <sheetViews>
    <sheetView showGridLines="0" view="pageBreakPreview" zoomScale="60" zoomScaleNormal="60" workbookViewId="0">
      <pane xSplit="1" ySplit="2" topLeftCell="B3" activePane="bottomRight" state="frozen"/>
      <selection activeCell="AB3" sqref="AB3:AD7"/>
      <selection pane="topRight" activeCell="AB3" sqref="AB3:AD7"/>
      <selection pane="bottomLeft" activeCell="AB3" sqref="AB3:AD7"/>
      <selection pane="bottomRight" activeCell="AB3" sqref="AB3:AD7"/>
    </sheetView>
  </sheetViews>
  <sheetFormatPr defaultColWidth="9.77734375" defaultRowHeight="16.2"/>
  <cols>
    <col min="1" max="1" width="8.44140625" style="55" customWidth="1"/>
    <col min="2" max="4" width="10" style="56" customWidth="1"/>
    <col min="5" max="5" width="20.33203125" style="56" customWidth="1"/>
    <col min="6" max="7" width="14.77734375" style="56" customWidth="1"/>
    <col min="8" max="8" width="17.21875" style="56" customWidth="1"/>
    <col min="9" max="9" width="27.77734375" style="56" customWidth="1"/>
    <col min="10" max="12" width="7" style="56" customWidth="1"/>
    <col min="13" max="13" width="6.33203125" style="56" customWidth="1"/>
    <col min="14" max="14" width="5" style="56" customWidth="1"/>
    <col min="15" max="15" width="8.6640625" style="56" customWidth="1"/>
    <col min="16" max="16" width="5.44140625" style="56" customWidth="1"/>
    <col min="17" max="17" width="7.44140625" style="56" customWidth="1"/>
    <col min="18" max="19" width="6.33203125" style="56" customWidth="1"/>
    <col min="20" max="20" width="4.6640625" style="56" customWidth="1"/>
    <col min="21" max="21" width="5.88671875" style="56" customWidth="1"/>
    <col min="22" max="22" width="6.33203125" style="56" customWidth="1"/>
    <col min="23" max="23" width="8.88671875" style="56" customWidth="1"/>
    <col min="24" max="25" width="6.33203125" style="56" customWidth="1"/>
    <col min="26" max="26" width="5.21875" style="56" customWidth="1"/>
    <col min="27" max="27" width="5.6640625" style="56" customWidth="1"/>
    <col min="28" max="28" width="17.109375" style="56" customWidth="1"/>
    <col min="29" max="29" width="15.44140625" style="56" customWidth="1"/>
    <col min="30" max="30" width="15.6640625" style="56" customWidth="1"/>
    <col min="31" max="34" width="8.6640625" style="56" customWidth="1"/>
    <col min="35" max="35" width="7.88671875" style="56" customWidth="1"/>
    <col min="36" max="42" width="8.6640625" style="56" customWidth="1"/>
    <col min="43" max="43" width="5.21875" style="56" customWidth="1"/>
    <col min="44" max="44" width="5.6640625" style="56" customWidth="1"/>
    <col min="45" max="45" width="5.44140625" style="56" customWidth="1"/>
    <col min="46" max="48" width="3.44140625" style="56" customWidth="1"/>
    <col min="49" max="49" width="4.33203125" style="56" customWidth="1"/>
    <col min="50" max="108" width="6.33203125" style="56" customWidth="1"/>
    <col min="109" max="16384" width="9.77734375" style="56"/>
  </cols>
  <sheetData>
    <row r="1" spans="1:72" ht="39.6" customHeight="1">
      <c r="B1" s="1274" t="s">
        <v>534</v>
      </c>
      <c r="C1" s="1274"/>
      <c r="D1" s="1274"/>
      <c r="E1" s="1274"/>
      <c r="F1" s="1274"/>
      <c r="G1" s="1274"/>
      <c r="H1" s="1274"/>
      <c r="I1" s="1274"/>
      <c r="J1" s="1274"/>
      <c r="K1" s="1274"/>
      <c r="L1" s="1274"/>
      <c r="M1" s="1274"/>
      <c r="N1" s="1274"/>
      <c r="O1" s="1274"/>
      <c r="P1" s="1274"/>
      <c r="Q1" s="1274"/>
      <c r="AR1" s="1275" t="s">
        <v>535</v>
      </c>
      <c r="AS1" s="1275"/>
      <c r="AT1" s="1275"/>
      <c r="AU1" s="1275"/>
      <c r="AV1" s="1275"/>
      <c r="AW1" s="1275"/>
    </row>
    <row r="2" spans="1:72" s="59" customFormat="1" ht="39.6" customHeight="1">
      <c r="A2" s="57" t="s">
        <v>265</v>
      </c>
      <c r="B2" s="1276" t="s">
        <v>266</v>
      </c>
      <c r="C2" s="1276"/>
      <c r="D2" s="1276"/>
      <c r="E2" s="1277"/>
      <c r="F2" s="1278" t="s">
        <v>267</v>
      </c>
      <c r="G2" s="1278"/>
      <c r="H2" s="1278"/>
      <c r="I2" s="1278"/>
      <c r="J2" s="1278" t="s">
        <v>268</v>
      </c>
      <c r="K2" s="1278"/>
      <c r="L2" s="1278"/>
      <c r="M2" s="1278" t="s">
        <v>269</v>
      </c>
      <c r="N2" s="1278"/>
      <c r="O2" s="1278"/>
      <c r="P2" s="1278" t="s">
        <v>270</v>
      </c>
      <c r="Q2" s="1278"/>
      <c r="R2" s="1278"/>
      <c r="S2" s="1278" t="s">
        <v>271</v>
      </c>
      <c r="T2" s="1278"/>
      <c r="U2" s="1278"/>
      <c r="V2" s="1278" t="s">
        <v>272</v>
      </c>
      <c r="W2" s="1278"/>
      <c r="X2" s="1278"/>
      <c r="Y2" s="1278" t="s">
        <v>273</v>
      </c>
      <c r="Z2" s="1278"/>
      <c r="AA2" s="1278"/>
      <c r="AB2" s="1278" t="s">
        <v>274</v>
      </c>
      <c r="AC2" s="1278"/>
      <c r="AD2" s="1278"/>
      <c r="AE2" s="1278" t="s">
        <v>275</v>
      </c>
      <c r="AF2" s="1278"/>
      <c r="AG2" s="1278"/>
      <c r="AH2" s="1278" t="s">
        <v>276</v>
      </c>
      <c r="AI2" s="1278"/>
      <c r="AJ2" s="1278"/>
      <c r="AK2" s="1278" t="s">
        <v>277</v>
      </c>
      <c r="AL2" s="1278"/>
      <c r="AM2" s="1278"/>
      <c r="AN2" s="1278" t="s">
        <v>278</v>
      </c>
      <c r="AO2" s="1278"/>
      <c r="AP2" s="1278"/>
      <c r="AQ2" s="1278" t="s">
        <v>279</v>
      </c>
      <c r="AR2" s="1278"/>
      <c r="AS2" s="1278"/>
      <c r="AT2" s="1278" t="s">
        <v>280</v>
      </c>
      <c r="AU2" s="1278"/>
      <c r="AV2" s="1278"/>
      <c r="AW2" s="1279"/>
      <c r="AX2" s="58"/>
    </row>
    <row r="3" spans="1:72" s="62" customFormat="1" ht="394.5" customHeight="1">
      <c r="A3" s="1280" t="s">
        <v>281</v>
      </c>
      <c r="B3" s="1282" t="s">
        <v>536</v>
      </c>
      <c r="C3" s="1283"/>
      <c r="D3" s="1283"/>
      <c r="E3" s="1284"/>
      <c r="F3" s="1282" t="s">
        <v>537</v>
      </c>
      <c r="G3" s="1283"/>
      <c r="H3" s="1283"/>
      <c r="I3" s="1284"/>
      <c r="J3" s="1282" t="s">
        <v>352</v>
      </c>
      <c r="K3" s="1283"/>
      <c r="L3" s="1284"/>
      <c r="M3" s="1282" t="s">
        <v>282</v>
      </c>
      <c r="N3" s="1283"/>
      <c r="O3" s="1284"/>
      <c r="P3" s="1282" t="s">
        <v>353</v>
      </c>
      <c r="Q3" s="1283"/>
      <c r="R3" s="1284"/>
      <c r="S3" s="1282" t="s">
        <v>341</v>
      </c>
      <c r="T3" s="1283"/>
      <c r="U3" s="1284"/>
      <c r="V3" s="1282" t="s">
        <v>354</v>
      </c>
      <c r="W3" s="1283"/>
      <c r="X3" s="1284"/>
      <c r="Y3" s="1282" t="s">
        <v>355</v>
      </c>
      <c r="Z3" s="1283"/>
      <c r="AA3" s="1284"/>
      <c r="AB3" s="1282" t="s">
        <v>356</v>
      </c>
      <c r="AC3" s="1283"/>
      <c r="AD3" s="1284"/>
      <c r="AE3" s="1282" t="s">
        <v>283</v>
      </c>
      <c r="AF3" s="1283"/>
      <c r="AG3" s="1284"/>
      <c r="AH3" s="1282" t="s">
        <v>538</v>
      </c>
      <c r="AI3" s="1283"/>
      <c r="AJ3" s="1284"/>
      <c r="AK3" s="1282" t="s">
        <v>539</v>
      </c>
      <c r="AL3" s="1283"/>
      <c r="AM3" s="1284"/>
      <c r="AN3" s="1282" t="s">
        <v>540</v>
      </c>
      <c r="AO3" s="1283"/>
      <c r="AP3" s="1284"/>
      <c r="AQ3" s="1282" t="s">
        <v>357</v>
      </c>
      <c r="AR3" s="1283"/>
      <c r="AS3" s="1284"/>
      <c r="AT3" s="1282" t="s">
        <v>284</v>
      </c>
      <c r="AU3" s="1283"/>
      <c r="AV3" s="1283"/>
      <c r="AW3" s="1284"/>
      <c r="AX3" s="60"/>
      <c r="AY3" s="1294"/>
      <c r="AZ3" s="1294"/>
      <c r="BA3" s="1294"/>
      <c r="BB3" s="1294"/>
      <c r="BC3" s="1294"/>
      <c r="BD3" s="1294"/>
      <c r="BE3" s="1294"/>
      <c r="BF3" s="1294"/>
      <c r="BG3" s="1294"/>
      <c r="BH3" s="1294"/>
      <c r="BI3" s="1294"/>
      <c r="BJ3" s="1294"/>
      <c r="BK3" s="1294"/>
      <c r="BL3" s="1294"/>
      <c r="BM3" s="1294"/>
      <c r="BN3" s="1294"/>
      <c r="BO3" s="1294"/>
      <c r="BP3" s="1294"/>
      <c r="BQ3" s="1294"/>
      <c r="BR3" s="1294"/>
      <c r="BS3" s="1294"/>
      <c r="BT3" s="1294"/>
    </row>
    <row r="4" spans="1:72" s="62" customFormat="1" ht="336.75" customHeight="1">
      <c r="A4" s="1281"/>
      <c r="B4" s="1285"/>
      <c r="C4" s="1286"/>
      <c r="D4" s="1286"/>
      <c r="E4" s="1287"/>
      <c r="F4" s="1285"/>
      <c r="G4" s="1286"/>
      <c r="H4" s="1286"/>
      <c r="I4" s="1287"/>
      <c r="J4" s="1285"/>
      <c r="K4" s="1286"/>
      <c r="L4" s="1287"/>
      <c r="M4" s="1285"/>
      <c r="N4" s="1286"/>
      <c r="O4" s="1287"/>
      <c r="P4" s="1285"/>
      <c r="Q4" s="1286"/>
      <c r="R4" s="1287"/>
      <c r="S4" s="1285"/>
      <c r="T4" s="1286"/>
      <c r="U4" s="1287"/>
      <c r="V4" s="1285"/>
      <c r="W4" s="1286"/>
      <c r="X4" s="1287"/>
      <c r="Y4" s="1285"/>
      <c r="Z4" s="1286"/>
      <c r="AA4" s="1287"/>
      <c r="AB4" s="1285"/>
      <c r="AC4" s="1286"/>
      <c r="AD4" s="1287"/>
      <c r="AE4" s="1285"/>
      <c r="AF4" s="1286"/>
      <c r="AG4" s="1287"/>
      <c r="AH4" s="1285"/>
      <c r="AI4" s="1286"/>
      <c r="AJ4" s="1287"/>
      <c r="AK4" s="1285"/>
      <c r="AL4" s="1286"/>
      <c r="AM4" s="1287"/>
      <c r="AN4" s="1285"/>
      <c r="AO4" s="1286"/>
      <c r="AP4" s="1287"/>
      <c r="AQ4" s="1285"/>
      <c r="AR4" s="1286"/>
      <c r="AS4" s="1287"/>
      <c r="AT4" s="1285"/>
      <c r="AU4" s="1286"/>
      <c r="AV4" s="1286"/>
      <c r="AW4" s="1287"/>
      <c r="AX4" s="60"/>
      <c r="AY4" s="1294"/>
      <c r="AZ4" s="1294"/>
      <c r="BA4" s="1294"/>
      <c r="BB4" s="1294"/>
      <c r="BC4" s="1294"/>
      <c r="BD4" s="1294"/>
      <c r="BE4" s="1294"/>
      <c r="BF4" s="1294"/>
      <c r="BG4" s="1294"/>
      <c r="BH4" s="1294"/>
      <c r="BI4" s="1294"/>
      <c r="BJ4" s="1294"/>
      <c r="BK4" s="1294"/>
      <c r="BL4" s="1294"/>
      <c r="BM4" s="1294"/>
      <c r="BN4" s="1294"/>
      <c r="BO4" s="1294"/>
      <c r="BP4" s="1294"/>
      <c r="BQ4" s="1294"/>
      <c r="BR4" s="1294"/>
      <c r="BS4" s="1294"/>
      <c r="BT4" s="1294"/>
    </row>
    <row r="5" spans="1:72" s="62" customFormat="1" ht="327" customHeight="1">
      <c r="A5" s="66"/>
      <c r="B5" s="1285"/>
      <c r="C5" s="1286"/>
      <c r="D5" s="1286"/>
      <c r="E5" s="1287"/>
      <c r="F5" s="1285"/>
      <c r="G5" s="1286"/>
      <c r="H5" s="1286"/>
      <c r="I5" s="1287"/>
      <c r="J5" s="63"/>
      <c r="K5" s="64"/>
      <c r="L5" s="65"/>
      <c r="M5" s="1285"/>
      <c r="N5" s="1286"/>
      <c r="O5" s="1287"/>
      <c r="P5" s="63"/>
      <c r="Q5" s="64"/>
      <c r="R5" s="65"/>
      <c r="S5" s="63"/>
      <c r="T5" s="64"/>
      <c r="U5" s="65"/>
      <c r="V5" s="63"/>
      <c r="W5" s="64"/>
      <c r="X5" s="65"/>
      <c r="Y5" s="63"/>
      <c r="Z5" s="64"/>
      <c r="AA5" s="65"/>
      <c r="AB5" s="1285"/>
      <c r="AC5" s="1286"/>
      <c r="AD5" s="1287"/>
      <c r="AE5" s="63"/>
      <c r="AF5" s="64"/>
      <c r="AG5" s="65"/>
      <c r="AH5" s="63"/>
      <c r="AI5" s="64"/>
      <c r="AJ5" s="65"/>
      <c r="AK5" s="63"/>
      <c r="AL5" s="64"/>
      <c r="AM5" s="65"/>
      <c r="AN5" s="63"/>
      <c r="AO5" s="64"/>
      <c r="AP5" s="65"/>
      <c r="AQ5" s="63"/>
      <c r="AR5" s="64"/>
      <c r="AS5" s="65"/>
      <c r="AT5" s="63"/>
      <c r="AU5" s="64"/>
      <c r="AV5" s="64"/>
      <c r="AW5" s="65"/>
      <c r="AX5" s="60"/>
      <c r="AY5" s="61"/>
      <c r="AZ5" s="61"/>
      <c r="BA5" s="61"/>
      <c r="BB5" s="61"/>
      <c r="BC5" s="61"/>
      <c r="BD5" s="61"/>
      <c r="BE5" s="61"/>
      <c r="BF5" s="61"/>
      <c r="BG5" s="61"/>
      <c r="BH5" s="61"/>
      <c r="BI5" s="61"/>
      <c r="BJ5" s="61"/>
      <c r="BK5" s="61"/>
      <c r="BL5" s="61"/>
      <c r="BM5" s="61"/>
      <c r="BN5" s="61"/>
      <c r="BO5" s="61"/>
      <c r="BP5" s="61"/>
      <c r="BQ5" s="61"/>
      <c r="BR5" s="61"/>
      <c r="BS5" s="61"/>
      <c r="BT5" s="61"/>
    </row>
    <row r="6" spans="1:72" s="62" customFormat="1" ht="294" customHeight="1">
      <c r="A6" s="66"/>
      <c r="B6" s="1285"/>
      <c r="C6" s="1286"/>
      <c r="D6" s="1286"/>
      <c r="E6" s="1287"/>
      <c r="F6" s="1285"/>
      <c r="G6" s="1286"/>
      <c r="H6" s="1286"/>
      <c r="I6" s="1287"/>
      <c r="J6" s="63"/>
      <c r="K6" s="64"/>
      <c r="L6" s="65"/>
      <c r="M6" s="1285"/>
      <c r="N6" s="1286"/>
      <c r="O6" s="1287"/>
      <c r="P6" s="1285"/>
      <c r="Q6" s="1286"/>
      <c r="R6" s="1287"/>
      <c r="S6" s="1285"/>
      <c r="T6" s="1286"/>
      <c r="U6" s="1287"/>
      <c r="V6" s="1285"/>
      <c r="W6" s="1286"/>
      <c r="X6" s="1287"/>
      <c r="Y6" s="1285"/>
      <c r="Z6" s="1286"/>
      <c r="AA6" s="1287"/>
      <c r="AB6" s="1285"/>
      <c r="AC6" s="1286"/>
      <c r="AD6" s="1287"/>
      <c r="AE6" s="63"/>
      <c r="AF6" s="64"/>
      <c r="AG6" s="65"/>
      <c r="AH6" s="63"/>
      <c r="AI6" s="64"/>
      <c r="AJ6" s="65"/>
      <c r="AK6" s="63"/>
      <c r="AL6" s="64"/>
      <c r="AM6" s="65"/>
      <c r="AN6" s="63"/>
      <c r="AO6" s="64"/>
      <c r="AP6" s="65"/>
      <c r="AQ6" s="63"/>
      <c r="AR6" s="64"/>
      <c r="AS6" s="65"/>
      <c r="AT6" s="63"/>
      <c r="AU6" s="64"/>
      <c r="AV6" s="64"/>
      <c r="AW6" s="65"/>
      <c r="AX6" s="60"/>
      <c r="AY6" s="61"/>
      <c r="AZ6" s="61"/>
      <c r="BA6" s="61"/>
      <c r="BB6" s="61"/>
      <c r="BC6" s="61"/>
      <c r="BD6" s="61"/>
      <c r="BE6" s="61"/>
      <c r="BF6" s="61"/>
      <c r="BG6" s="61"/>
      <c r="BH6" s="61"/>
      <c r="BI6" s="61"/>
      <c r="BJ6" s="61"/>
      <c r="BK6" s="61"/>
      <c r="BL6" s="61"/>
      <c r="BM6" s="61"/>
      <c r="BN6" s="61"/>
      <c r="BO6" s="61"/>
      <c r="BP6" s="61"/>
      <c r="BQ6" s="61"/>
      <c r="BR6" s="61"/>
      <c r="BS6" s="61"/>
      <c r="BT6" s="61"/>
    </row>
    <row r="7" spans="1:72" ht="169.5" customHeight="1">
      <c r="A7" s="67"/>
      <c r="B7" s="1288"/>
      <c r="C7" s="1289"/>
      <c r="D7" s="1289"/>
      <c r="E7" s="1290"/>
      <c r="F7" s="1288"/>
      <c r="G7" s="1289"/>
      <c r="H7" s="1289"/>
      <c r="I7" s="1290"/>
      <c r="J7" s="1291"/>
      <c r="K7" s="1292"/>
      <c r="L7" s="1293"/>
      <c r="M7" s="1292"/>
      <c r="N7" s="1292"/>
      <c r="O7" s="1292"/>
      <c r="P7" s="1291"/>
      <c r="Q7" s="1292"/>
      <c r="R7" s="1293"/>
      <c r="S7" s="68"/>
      <c r="T7" s="68"/>
      <c r="U7" s="68"/>
      <c r="V7" s="69"/>
      <c r="W7" s="68"/>
      <c r="X7" s="70"/>
      <c r="Y7" s="68"/>
      <c r="Z7" s="68"/>
      <c r="AA7" s="68"/>
      <c r="AB7" s="69"/>
      <c r="AC7" s="68"/>
      <c r="AD7" s="70"/>
      <c r="AE7" s="68"/>
      <c r="AF7" s="68"/>
      <c r="AG7" s="68"/>
      <c r="AH7" s="69"/>
      <c r="AI7" s="68"/>
      <c r="AJ7" s="70"/>
      <c r="AK7" s="68"/>
      <c r="AL7" s="68"/>
      <c r="AM7" s="68"/>
      <c r="AN7" s="69"/>
      <c r="AO7" s="68"/>
      <c r="AP7" s="70"/>
      <c r="AQ7" s="68"/>
      <c r="AR7" s="68"/>
      <c r="AS7" s="68"/>
      <c r="AT7" s="69"/>
      <c r="AU7" s="68"/>
      <c r="AV7" s="68"/>
      <c r="AW7" s="70"/>
      <c r="AX7" s="71"/>
    </row>
    <row r="8" spans="1:72">
      <c r="B8" s="71"/>
      <c r="C8" s="71"/>
      <c r="D8" s="71"/>
      <c r="E8" s="71"/>
      <c r="F8" s="71"/>
      <c r="G8" s="71"/>
      <c r="H8" s="71"/>
      <c r="I8" s="71"/>
      <c r="J8" s="71"/>
      <c r="K8" s="71"/>
      <c r="L8" s="71"/>
      <c r="M8" s="71"/>
      <c r="N8" s="71"/>
      <c r="O8" s="71"/>
      <c r="P8" s="71"/>
      <c r="Q8" s="71"/>
      <c r="R8" s="71"/>
      <c r="S8" s="71"/>
      <c r="T8" s="71"/>
      <c r="U8" s="71"/>
      <c r="V8" s="71"/>
      <c r="W8" s="71"/>
      <c r="X8" s="71"/>
      <c r="Y8" s="71"/>
      <c r="Z8" s="71"/>
      <c r="AA8" s="71"/>
      <c r="AB8" s="71"/>
      <c r="AC8" s="71"/>
      <c r="AD8" s="71"/>
      <c r="AE8" s="71"/>
      <c r="AF8" s="71"/>
      <c r="AG8" s="71"/>
      <c r="AH8" s="71"/>
      <c r="AI8" s="71"/>
      <c r="AJ8" s="71"/>
      <c r="AK8" s="71"/>
      <c r="AL8" s="71"/>
      <c r="AM8" s="71"/>
      <c r="AN8" s="71"/>
      <c r="AO8" s="71"/>
      <c r="AP8" s="71"/>
      <c r="AQ8" s="71"/>
      <c r="AR8" s="71"/>
      <c r="AS8" s="71"/>
      <c r="AT8" s="71"/>
      <c r="AU8" s="71"/>
      <c r="AV8" s="71"/>
      <c r="AW8" s="71"/>
      <c r="AX8" s="71"/>
    </row>
    <row r="9" spans="1:72" s="62" customFormat="1" ht="18.600000000000001"/>
    <row r="10" spans="1:72" s="62" customFormat="1" ht="18.600000000000001">
      <c r="N10" s="56"/>
      <c r="O10" s="56"/>
      <c r="P10" s="56"/>
      <c r="Q10" s="56"/>
      <c r="R10" s="56"/>
      <c r="S10" s="56"/>
      <c r="T10" s="56"/>
      <c r="U10" s="56"/>
      <c r="V10" s="56"/>
      <c r="W10" s="56"/>
      <c r="X10" s="56"/>
      <c r="Y10" s="56"/>
      <c r="Z10" s="56"/>
      <c r="AA10" s="56"/>
      <c r="AB10" s="56"/>
    </row>
    <row r="11" spans="1:72" s="62" customFormat="1" ht="18.600000000000001">
      <c r="N11" s="56"/>
      <c r="O11" s="56"/>
      <c r="P11" s="56"/>
      <c r="Q11" s="56"/>
      <c r="R11" s="56"/>
      <c r="S11" s="56"/>
      <c r="T11" s="56"/>
      <c r="U11" s="56"/>
      <c r="V11" s="56"/>
      <c r="W11" s="56"/>
      <c r="X11" s="56"/>
      <c r="Y11" s="56"/>
      <c r="Z11" s="56"/>
      <c r="AA11" s="56"/>
      <c r="AB11" s="56"/>
    </row>
    <row r="12" spans="1:72" s="62" customFormat="1" ht="18.600000000000001">
      <c r="N12" s="56"/>
      <c r="O12" s="56"/>
      <c r="P12" s="56"/>
      <c r="Q12" s="56"/>
      <c r="R12" s="56"/>
      <c r="S12" s="56"/>
      <c r="T12" s="56"/>
      <c r="U12" s="56"/>
      <c r="V12" s="56"/>
      <c r="W12" s="56"/>
      <c r="X12" s="56"/>
      <c r="Y12" s="56"/>
      <c r="Z12" s="56"/>
      <c r="AA12" s="56"/>
      <c r="AB12" s="56"/>
    </row>
    <row r="13" spans="1:72" s="62" customFormat="1" ht="18.600000000000001">
      <c r="N13" s="56"/>
      <c r="O13" s="56"/>
      <c r="P13" s="56"/>
      <c r="Q13" s="56"/>
      <c r="R13" s="56"/>
      <c r="S13" s="56"/>
      <c r="T13" s="56"/>
      <c r="U13" s="56"/>
      <c r="V13" s="56"/>
      <c r="W13" s="56"/>
      <c r="X13" s="56"/>
      <c r="Y13" s="56"/>
      <c r="Z13" s="56"/>
      <c r="AA13" s="56"/>
      <c r="AB13" s="56"/>
    </row>
    <row r="14" spans="1:72" s="62" customFormat="1" ht="18.600000000000001">
      <c r="N14" s="56"/>
      <c r="O14" s="56"/>
      <c r="P14" s="56"/>
      <c r="Q14" s="56"/>
      <c r="R14" s="56"/>
      <c r="S14" s="56"/>
      <c r="T14" s="56"/>
      <c r="U14" s="56"/>
      <c r="V14" s="56"/>
      <c r="W14" s="56"/>
      <c r="X14" s="56"/>
      <c r="Y14" s="56"/>
      <c r="Z14" s="56"/>
      <c r="AA14" s="56"/>
      <c r="AB14" s="56"/>
    </row>
    <row r="15" spans="1:72" s="62" customFormat="1" ht="18.600000000000001">
      <c r="N15" s="56"/>
      <c r="O15" s="56"/>
      <c r="P15" s="56"/>
      <c r="Q15" s="56"/>
      <c r="R15" s="56"/>
      <c r="S15" s="56"/>
      <c r="T15" s="56"/>
      <c r="U15" s="56"/>
      <c r="V15" s="56"/>
      <c r="W15" s="56"/>
      <c r="X15" s="56"/>
      <c r="Y15" s="56"/>
      <c r="Z15" s="56"/>
      <c r="AA15" s="56"/>
      <c r="AB15" s="56"/>
    </row>
    <row r="16" spans="1:72" s="62" customFormat="1" ht="18.600000000000001">
      <c r="N16" s="56"/>
      <c r="O16" s="56"/>
      <c r="P16" s="56"/>
      <c r="Q16" s="56"/>
      <c r="R16" s="56"/>
      <c r="S16" s="56"/>
      <c r="T16" s="56"/>
      <c r="U16" s="56"/>
      <c r="V16" s="56"/>
      <c r="W16" s="56"/>
      <c r="X16" s="56"/>
      <c r="Y16" s="56"/>
      <c r="Z16" s="56"/>
      <c r="AA16" s="56"/>
      <c r="AB16" s="56"/>
    </row>
    <row r="17" spans="14:28" s="62" customFormat="1" ht="18.600000000000001">
      <c r="N17" s="56"/>
      <c r="O17" s="56"/>
      <c r="P17" s="56"/>
      <c r="Q17" s="56"/>
      <c r="R17" s="56"/>
      <c r="S17" s="56"/>
      <c r="T17" s="56"/>
      <c r="U17" s="56"/>
      <c r="V17" s="56"/>
      <c r="W17" s="56"/>
      <c r="X17" s="56"/>
      <c r="Y17" s="56"/>
      <c r="Z17" s="56"/>
      <c r="AA17" s="56"/>
      <c r="AB17" s="56"/>
    </row>
    <row r="18" spans="14:28" s="62" customFormat="1" ht="18.600000000000001">
      <c r="N18" s="56"/>
      <c r="O18" s="56"/>
      <c r="P18" s="56"/>
      <c r="Q18" s="56"/>
      <c r="R18" s="56"/>
      <c r="S18" s="56"/>
      <c r="T18" s="56"/>
      <c r="U18" s="56"/>
      <c r="V18" s="56"/>
      <c r="W18" s="56"/>
      <c r="X18" s="56"/>
      <c r="Y18" s="56"/>
      <c r="Z18" s="56"/>
      <c r="AA18" s="56"/>
      <c r="AB18" s="56"/>
    </row>
    <row r="19" spans="14:28" s="62" customFormat="1" ht="18.600000000000001">
      <c r="N19" s="56"/>
      <c r="O19" s="56"/>
      <c r="P19" s="56"/>
      <c r="Q19" s="56"/>
      <c r="R19" s="56"/>
      <c r="S19" s="56"/>
      <c r="T19" s="56"/>
      <c r="U19" s="56"/>
      <c r="V19" s="56"/>
      <c r="W19" s="56"/>
      <c r="X19" s="56"/>
      <c r="Y19" s="56"/>
      <c r="Z19" s="56"/>
      <c r="AA19" s="56"/>
      <c r="AB19" s="56"/>
    </row>
  </sheetData>
  <sheetProtection algorithmName="SHA-512" hashValue="mZKaJWqcIztZX0b51H6h4QP94ZEEUc+AclYMlKWCtVWfIKQquzA6+KNcwjRaUr52vuuz1YJnSIEYaQZhbXGicQ==" saltValue="0DxZGSi4xbcxHW8zvmVjEw==" spinCount="100000" sheet="1" objects="1" scenarios="1" selectLockedCells="1" selectUnlockedCells="1"/>
  <mergeCells count="47">
    <mergeCell ref="BL3:BN4"/>
    <mergeCell ref="BO3:BT4"/>
    <mergeCell ref="P6:R6"/>
    <mergeCell ref="S6:U6"/>
    <mergeCell ref="V6:X6"/>
    <mergeCell ref="Y6:AA6"/>
    <mergeCell ref="AT3:AW4"/>
    <mergeCell ref="AY3:BA4"/>
    <mergeCell ref="BB3:BD4"/>
    <mergeCell ref="BE3:BG4"/>
    <mergeCell ref="BH3:BJ4"/>
    <mergeCell ref="BK3:BK4"/>
    <mergeCell ref="AB3:AD6"/>
    <mergeCell ref="AE3:AG4"/>
    <mergeCell ref="AH3:AJ4"/>
    <mergeCell ref="AK3:AM4"/>
    <mergeCell ref="AN3:AP4"/>
    <mergeCell ref="AQ3:AS4"/>
    <mergeCell ref="P3:R4"/>
    <mergeCell ref="S3:U4"/>
    <mergeCell ref="V3:X4"/>
    <mergeCell ref="Y3:AA4"/>
    <mergeCell ref="AB2:AD2"/>
    <mergeCell ref="A3:A4"/>
    <mergeCell ref="B3:E7"/>
    <mergeCell ref="F3:I7"/>
    <mergeCell ref="J3:L4"/>
    <mergeCell ref="M3:O6"/>
    <mergeCell ref="J7:L7"/>
    <mergeCell ref="M7:O7"/>
    <mergeCell ref="P7:R7"/>
    <mergeCell ref="B1:Q1"/>
    <mergeCell ref="AR1:AW1"/>
    <mergeCell ref="B2:E2"/>
    <mergeCell ref="F2:I2"/>
    <mergeCell ref="J2:L2"/>
    <mergeCell ref="M2:O2"/>
    <mergeCell ref="P2:R2"/>
    <mergeCell ref="S2:U2"/>
    <mergeCell ref="V2:X2"/>
    <mergeCell ref="Y2:AA2"/>
    <mergeCell ref="AT2:AW2"/>
    <mergeCell ref="AE2:AG2"/>
    <mergeCell ref="AH2:AJ2"/>
    <mergeCell ref="AK2:AM2"/>
    <mergeCell ref="AN2:AP2"/>
    <mergeCell ref="AQ2:AS2"/>
  </mergeCells>
  <phoneticPr fontId="2"/>
  <pageMargins left="0.35" right="0.23622047244094491" top="0.51" bottom="0.17" header="0.31496062992125984" footer="0.17"/>
  <pageSetup paperSize="9" scale="33" orientation="landscape" horizontalDpi="4294967293" verticalDpi="30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10</vt:i4>
      </vt:variant>
    </vt:vector>
  </HeadingPairs>
  <TitlesOfParts>
    <vt:vector size="18" baseType="lpstr">
      <vt:lpstr>例　①収支予算書　基盤強化推進費</vt:lpstr>
      <vt:lpstr>例　②収支報告書</vt:lpstr>
      <vt:lpstr>例　③支出明細書</vt:lpstr>
      <vt:lpstr>例　④活動報告書</vt:lpstr>
      <vt:lpstr>支出明細集計_リスト</vt:lpstr>
      <vt:lpstr>例　①収支予算書　基盤強化推進費（A4縦2頁印刷用）</vt:lpstr>
      <vt:lpstr>「会議・日当・旅費交通・食糧・雑費」の区分(科目)の適用</vt:lpstr>
      <vt:lpstr>(別紙1)2025対象経費基準【基盤強化推進費　事業運営費】</vt:lpstr>
      <vt:lpstr>'(別紙1)2025対象経費基準【基盤強化推進費　事業運営費】'!Print_Area</vt:lpstr>
      <vt:lpstr>'「会議・日当・旅費交通・食糧・雑費」の区分(科目)の適用'!Print_Area</vt:lpstr>
      <vt:lpstr>'例　①収支予算書　基盤強化推進費'!Print_Area</vt:lpstr>
      <vt:lpstr>'例　①収支予算書　基盤強化推進費（A4縦2頁印刷用）'!Print_Area</vt:lpstr>
      <vt:lpstr>'例　②収支報告書'!Print_Area</vt:lpstr>
      <vt:lpstr>'例　③支出明細書'!Print_Area</vt:lpstr>
      <vt:lpstr>'例　④活動報告書'!Print_Area</vt:lpstr>
      <vt:lpstr>勘定科目</vt:lpstr>
      <vt:lpstr>対象外経費</vt:lpstr>
      <vt:lpstr>対象経費</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user32</dc:creator>
  <cp:lastModifiedBy>バスケットボール協会 北海道</cp:lastModifiedBy>
  <cp:lastPrinted>2025-12-07T11:27:26Z</cp:lastPrinted>
  <dcterms:created xsi:type="dcterms:W3CDTF">2017-03-22T11:28:31Z</dcterms:created>
  <dcterms:modified xsi:type="dcterms:W3CDTF">2025-12-07T11:28:02Z</dcterms:modified>
</cp:coreProperties>
</file>