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hbaof\Downloads\地区協会HPアップ\"/>
    </mc:Choice>
  </mc:AlternateContent>
  <xr:revisionPtr revIDLastSave="0" documentId="8_{78A5A053-14CE-4448-B2F6-7C8AE485D29B}" xr6:coauthVersionLast="47" xr6:coauthVersionMax="47" xr10:uidLastSave="{00000000-0000-0000-0000-000000000000}"/>
  <bookViews>
    <workbookView xWindow="28692" yWindow="-108" windowWidth="29016" windowHeight="15696" tabRatio="785" xr2:uid="{A5EBA587-DBED-49AC-A028-58BD5C68B118}"/>
  </bookViews>
  <sheets>
    <sheet name="例　①収支予算書　競技会事業費" sheetId="17" r:id="rId1"/>
    <sheet name="例　②収支報告書" sheetId="1" r:id="rId2"/>
    <sheet name="例　③支出明細書" sheetId="2" r:id="rId3"/>
    <sheet name="例　④活動報告書" sheetId="6" r:id="rId4"/>
    <sheet name="支出明細集計_リスト" sheetId="12" state="hidden" r:id="rId5"/>
    <sheet name="例　①収支予算書　競技会事業費（A4縦2頁印刷用）" sheetId="21" r:id="rId6"/>
    <sheet name="「会議・日当・旅費交通・食糧・雑費」の区分(科目)の適用" sheetId="23" r:id="rId7"/>
    <sheet name="(別紙1)2025対象経費基準【基盤強化推進費　事業運営費】" sheetId="24" r:id="rId8"/>
  </sheets>
  <externalReferences>
    <externalReference r:id="rId9"/>
    <externalReference r:id="rId10"/>
    <externalReference r:id="rId11"/>
    <externalReference r:id="rId12"/>
    <externalReference r:id="rId13"/>
  </externalReferences>
  <definedNames>
    <definedName name="_xlnm._FilterDatabase" localSheetId="0" hidden="1">'例　①収支予算書　競技会事業費'!$A$5:$AD$19</definedName>
    <definedName name="_xlnm._FilterDatabase" localSheetId="5" hidden="1">'例　①収支予算書　競技会事業費（A4縦2頁印刷用）'!$A$5:$AD$19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0">'例　①収支予算書　競技会事業費'!$A$1:$BD$74</definedName>
    <definedName name="_xlnm.Print_Area" localSheetId="5">'例　①収支予算書　競技会事業費（A4縦2頁印刷用）'!$A$1:$BD$74</definedName>
    <definedName name="_xlnm.Print_Area" localSheetId="1">'例　②収支報告書'!$A$1:$AD$50</definedName>
    <definedName name="_xlnm.Print_Area" localSheetId="2">'例　③支出明細書'!$A$1:$H$65</definedName>
    <definedName name="_xlnm.Print_Area" localSheetId="3">'例　④活動報告書'!$A$1:$V$78</definedName>
    <definedName name="Z_C3470CC4_D0F0_4B7F_8446_B235CFA777F2_.wvu.Cols" localSheetId="2" hidden="1">支出明細集計_リスト!$G:$G</definedName>
    <definedName name="Z_C3470CC4_D0F0_4B7F_8446_B235CFA777F2_.wvu.PrintArea" localSheetId="1" hidden="1">'例　②収支報告書'!$A$1:$AD$52</definedName>
    <definedName name="Z_C3470CC4_D0F0_4B7F_8446_B235CFA777F2_.wvu.PrintArea" localSheetId="2" hidden="1">'例　③支出明細書'!$A$3:$J$66</definedName>
    <definedName name="勘定科目" localSheetId="7">'[1]❷支出明細書'!$N$4:$N$26</definedName>
    <definedName name="勘定科目" localSheetId="6">'[2]❷支出明細書'!$N$4:$N$26</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[3]区分表!$B$2:$G$2</definedName>
    <definedName name="大区分" localSheetId="6">[4]区分表!$B$2:$G$2</definedName>
    <definedName name="大区分">[3]区分表!$B$2:$G$2</definedName>
    <definedName name="中区分" localSheetId="7">'[1]❶ﾌｧﾝﾄﾞA収支報告書'!$V$2:$AA$2</definedName>
    <definedName name="中区分" localSheetId="6">'[2]❶ﾌｧﾝﾄﾞA収支報告書'!$V$2:$AA$2</definedName>
    <definedName name="中区分">'[5]❶ﾌｧﾝﾄﾞA収支報告書'!$V$2:$AA$2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workbook>
</file>

<file path=xl/calcChain.xml><?xml version="1.0" encoding="utf-8"?>
<calcChain xmlns="http://schemas.openxmlformats.org/spreadsheetml/2006/main">
  <c r="J37" i="1" l="1"/>
  <c r="J33" i="1"/>
  <c r="J34" i="1"/>
  <c r="J35" i="1"/>
  <c r="J36" i="1"/>
  <c r="J38" i="1"/>
  <c r="J39" i="1"/>
  <c r="J40" i="1"/>
  <c r="J43" i="1"/>
  <c r="J42" i="1"/>
  <c r="J41" i="1"/>
  <c r="J44" i="1"/>
  <c r="J45" i="1"/>
  <c r="J46" i="1"/>
  <c r="J47" i="1"/>
  <c r="V5" i="21"/>
  <c r="D11" i="21" l="1"/>
  <c r="AZ58" i="21"/>
  <c r="BA58" i="21"/>
  <c r="BB58" i="21"/>
  <c r="AZ59" i="21"/>
  <c r="BA59" i="21"/>
  <c r="BB59" i="21"/>
  <c r="AZ60" i="21"/>
  <c r="BA60" i="21"/>
  <c r="BB60" i="21"/>
  <c r="AZ61" i="21"/>
  <c r="BA61" i="21"/>
  <c r="BB61" i="21"/>
  <c r="AZ62" i="21"/>
  <c r="BA62" i="21"/>
  <c r="BB62" i="21"/>
  <c r="AZ63" i="21"/>
  <c r="BA63" i="21"/>
  <c r="BB63" i="21"/>
  <c r="AY63" i="21"/>
  <c r="AY62" i="21"/>
  <c r="AY61" i="21"/>
  <c r="AY60" i="21"/>
  <c r="AY59" i="21"/>
  <c r="AY58" i="21"/>
  <c r="AU58" i="21"/>
  <c r="AW59" i="21"/>
  <c r="AW63" i="21"/>
  <c r="AW62" i="21"/>
  <c r="AW61" i="21"/>
  <c r="AW60" i="21"/>
  <c r="AU59" i="21"/>
  <c r="AQ58" i="21"/>
  <c r="AR58" i="21"/>
  <c r="AS58" i="21"/>
  <c r="AT58" i="21"/>
  <c r="AQ59" i="21"/>
  <c r="AR59" i="21"/>
  <c r="AS59" i="21"/>
  <c r="AT59" i="21"/>
  <c r="AQ60" i="21"/>
  <c r="AR60" i="21"/>
  <c r="AS60" i="21"/>
  <c r="AT60" i="21"/>
  <c r="AU60" i="21"/>
  <c r="AQ61" i="21"/>
  <c r="AR61" i="21"/>
  <c r="AS61" i="21"/>
  <c r="AT61" i="21"/>
  <c r="AU61" i="21"/>
  <c r="AQ62" i="21"/>
  <c r="AR62" i="21"/>
  <c r="AS62" i="21"/>
  <c r="AT62" i="21"/>
  <c r="AU62" i="21"/>
  <c r="AQ63" i="21"/>
  <c r="AR63" i="21"/>
  <c r="AS63" i="21"/>
  <c r="AT63" i="21"/>
  <c r="AU63" i="21"/>
  <c r="AT50" i="21"/>
  <c r="AT51" i="21"/>
  <c r="AT52" i="21"/>
  <c r="AT53" i="21"/>
  <c r="AT54" i="21"/>
  <c r="AT55" i="21"/>
  <c r="AU55" i="21"/>
  <c r="AU54" i="21"/>
  <c r="AU53" i="21"/>
  <c r="AU52" i="21"/>
  <c r="AU51" i="21"/>
  <c r="AU50" i="21"/>
  <c r="AY51" i="21"/>
  <c r="AZ51" i="21"/>
  <c r="BA51" i="21"/>
  <c r="BB51" i="21"/>
  <c r="AY52" i="21"/>
  <c r="AZ52" i="21"/>
  <c r="BA52" i="21"/>
  <c r="BB52" i="21"/>
  <c r="AY53" i="21"/>
  <c r="AZ53" i="21"/>
  <c r="BA53" i="21"/>
  <c r="BB53" i="21"/>
  <c r="AY54" i="21"/>
  <c r="AZ54" i="21"/>
  <c r="BA54" i="21"/>
  <c r="BB54" i="21"/>
  <c r="AY55" i="21"/>
  <c r="AZ55" i="21"/>
  <c r="BA55" i="21"/>
  <c r="BB55" i="21"/>
  <c r="AX51" i="21"/>
  <c r="AX52" i="21"/>
  <c r="AX53" i="21"/>
  <c r="AX54" i="21"/>
  <c r="AX55" i="21"/>
  <c r="AZ50" i="21"/>
  <c r="BA50" i="21"/>
  <c r="BB50" i="21"/>
  <c r="AY50" i="21"/>
  <c r="AX50" i="21"/>
  <c r="AV50" i="21"/>
  <c r="AV51" i="21"/>
  <c r="AV52" i="21"/>
  <c r="AV53" i="21"/>
  <c r="AV54" i="21"/>
  <c r="AV55" i="21"/>
  <c r="AH63" i="17"/>
  <c r="AH62" i="17"/>
  <c r="AH61" i="17"/>
  <c r="AH60" i="17"/>
  <c r="AH59" i="17"/>
  <c r="AX63" i="17"/>
  <c r="AX63" i="21" s="1"/>
  <c r="AX62" i="17"/>
  <c r="AX62" i="21" s="1"/>
  <c r="AX61" i="17"/>
  <c r="AX61" i="21" s="1"/>
  <c r="AX60" i="17"/>
  <c r="AX60" i="21" s="1"/>
  <c r="AX59" i="17"/>
  <c r="AX59" i="21" s="1"/>
  <c r="AV60" i="17"/>
  <c r="AV60" i="21" s="1"/>
  <c r="AV61" i="17"/>
  <c r="AV61" i="21" s="1"/>
  <c r="AV62" i="17"/>
  <c r="AV62" i="21" s="1"/>
  <c r="AV63" i="17"/>
  <c r="AV63" i="21" s="1"/>
  <c r="AV59" i="17"/>
  <c r="AV59" i="21" s="1"/>
  <c r="AW55" i="17"/>
  <c r="Y49" i="17" s="1"/>
  <c r="AW54" i="17"/>
  <c r="Y48" i="17" s="1"/>
  <c r="AW53" i="17"/>
  <c r="Y47" i="17" s="1"/>
  <c r="AW52" i="17"/>
  <c r="Y46" i="17" s="1"/>
  <c r="AW51" i="17"/>
  <c r="Y45" i="17" s="1"/>
  <c r="AL55" i="17"/>
  <c r="AL54" i="17"/>
  <c r="AL53" i="17"/>
  <c r="AL52" i="17"/>
  <c r="AL51" i="17"/>
  <c r="AL51" i="21" s="1"/>
  <c r="AW51" i="21" l="1"/>
  <c r="AW53" i="21"/>
  <c r="AW54" i="21"/>
  <c r="AW55" i="21"/>
  <c r="AX64" i="21"/>
  <c r="AV64" i="21"/>
  <c r="AW52" i="21"/>
  <c r="AW56" i="17"/>
  <c r="AW56" i="21" l="1"/>
  <c r="AI70" i="21" l="1"/>
  <c r="AJ70" i="21"/>
  <c r="AK70" i="21"/>
  <c r="AL70" i="21"/>
  <c r="AN70" i="21"/>
  <c r="AO70" i="21"/>
  <c r="AI71" i="21"/>
  <c r="AJ71" i="21"/>
  <c r="AK71" i="21"/>
  <c r="AL71" i="21"/>
  <c r="AN71" i="21"/>
  <c r="AO71" i="21"/>
  <c r="AI72" i="21"/>
  <c r="AJ72" i="21"/>
  <c r="AK72" i="21"/>
  <c r="AL72" i="21"/>
  <c r="AN72" i="21"/>
  <c r="AO72" i="21"/>
  <c r="AO69" i="21"/>
  <c r="AN69" i="21"/>
  <c r="AN63" i="21"/>
  <c r="AJ69" i="21"/>
  <c r="AK69" i="21"/>
  <c r="AL69" i="21"/>
  <c r="AI69" i="21"/>
  <c r="AI63" i="21"/>
  <c r="AP59" i="21"/>
  <c r="AI58" i="21"/>
  <c r="AJ58" i="21"/>
  <c r="AK58" i="21"/>
  <c r="AL58" i="21"/>
  <c r="AM58" i="21"/>
  <c r="AN58" i="21"/>
  <c r="AO58" i="21"/>
  <c r="AP58" i="21"/>
  <c r="AI60" i="21"/>
  <c r="AJ60" i="21"/>
  <c r="AK60" i="21"/>
  <c r="AL60" i="21"/>
  <c r="AM60" i="21"/>
  <c r="AN60" i="21"/>
  <c r="AO60" i="21"/>
  <c r="AP60" i="21"/>
  <c r="AI61" i="21"/>
  <c r="AJ61" i="21"/>
  <c r="AK61" i="21"/>
  <c r="AL61" i="21"/>
  <c r="AM61" i="21"/>
  <c r="AN61" i="21"/>
  <c r="AO61" i="21"/>
  <c r="AP61" i="21"/>
  <c r="AI62" i="21"/>
  <c r="AJ62" i="21"/>
  <c r="AK62" i="21"/>
  <c r="AL62" i="21"/>
  <c r="AM62" i="21"/>
  <c r="AN62" i="21"/>
  <c r="AO62" i="21"/>
  <c r="AP62" i="21"/>
  <c r="AJ63" i="21"/>
  <c r="AK63" i="21"/>
  <c r="AL63" i="21"/>
  <c r="AM63" i="21"/>
  <c r="AO63" i="21"/>
  <c r="AP63" i="21"/>
  <c r="AJ59" i="21"/>
  <c r="AK59" i="21"/>
  <c r="AL59" i="21"/>
  <c r="AM59" i="21"/>
  <c r="AN59" i="21"/>
  <c r="AO59" i="21"/>
  <c r="AI59" i="21"/>
  <c r="AM50" i="21"/>
  <c r="AN50" i="21"/>
  <c r="AO50" i="21"/>
  <c r="AP50" i="21"/>
  <c r="AQ50" i="21"/>
  <c r="AR50" i="21"/>
  <c r="AS50" i="21"/>
  <c r="AI52" i="21"/>
  <c r="AJ52" i="21"/>
  <c r="AK52" i="21"/>
  <c r="AM52" i="21"/>
  <c r="AN52" i="21"/>
  <c r="AO52" i="21"/>
  <c r="AP52" i="21"/>
  <c r="AQ52" i="21"/>
  <c r="AR52" i="21"/>
  <c r="AS52" i="21"/>
  <c r="AI53" i="21"/>
  <c r="AJ53" i="21"/>
  <c r="AK53" i="21"/>
  <c r="AM53" i="21"/>
  <c r="AN53" i="21"/>
  <c r="AO53" i="21"/>
  <c r="AP53" i="21"/>
  <c r="AQ53" i="21"/>
  <c r="AR53" i="21"/>
  <c r="AS53" i="21"/>
  <c r="AI54" i="21"/>
  <c r="AJ54" i="21"/>
  <c r="AK54" i="21"/>
  <c r="AM54" i="21"/>
  <c r="AN54" i="21"/>
  <c r="AO54" i="21"/>
  <c r="AP54" i="21"/>
  <c r="AQ54" i="21"/>
  <c r="AR54" i="21"/>
  <c r="AS54" i="21"/>
  <c r="AI55" i="21"/>
  <c r="AJ55" i="21"/>
  <c r="AK55" i="21"/>
  <c r="AM55" i="21"/>
  <c r="AN55" i="21"/>
  <c r="AO55" i="21"/>
  <c r="AP55" i="21"/>
  <c r="AQ55" i="21"/>
  <c r="AR55" i="21"/>
  <c r="AS55" i="21"/>
  <c r="AN51" i="21"/>
  <c r="AO51" i="21"/>
  <c r="AP51" i="21"/>
  <c r="AQ51" i="21"/>
  <c r="AR51" i="21"/>
  <c r="AS51" i="21"/>
  <c r="AM51" i="21"/>
  <c r="AK51" i="21"/>
  <c r="AJ51" i="21"/>
  <c r="AI51" i="21"/>
  <c r="AF52" i="21"/>
  <c r="AF69" i="21" s="1"/>
  <c r="AF53" i="21"/>
  <c r="AF70" i="21" s="1"/>
  <c r="AF54" i="21"/>
  <c r="AF71" i="21" s="1"/>
  <c r="AF55" i="21"/>
  <c r="AF72" i="21" s="1"/>
  <c r="AF51" i="21"/>
  <c r="AF59" i="21" s="1"/>
  <c r="AF45" i="21"/>
  <c r="AN40" i="21"/>
  <c r="AO40" i="21"/>
  <c r="AP40" i="21"/>
  <c r="AQ40" i="21"/>
  <c r="AR40" i="21"/>
  <c r="AS40" i="21"/>
  <c r="AT40" i="21"/>
  <c r="AU40" i="21"/>
  <c r="AO41" i="21"/>
  <c r="AP41" i="21"/>
  <c r="AQ41" i="21"/>
  <c r="AR41" i="21"/>
  <c r="AS41" i="21"/>
  <c r="AT41" i="21"/>
  <c r="AU41" i="21"/>
  <c r="AO42" i="21"/>
  <c r="AP42" i="21"/>
  <c r="AQ42" i="21"/>
  <c r="AR42" i="21"/>
  <c r="AS42" i="21"/>
  <c r="AT42" i="21"/>
  <c r="AU42" i="21"/>
  <c r="AO43" i="21"/>
  <c r="AP43" i="21"/>
  <c r="AQ43" i="21"/>
  <c r="AR43" i="21"/>
  <c r="AS43" i="21"/>
  <c r="AT43" i="21"/>
  <c r="AU43" i="21"/>
  <c r="AO44" i="21"/>
  <c r="AP44" i="21"/>
  <c r="AQ44" i="21"/>
  <c r="AR44" i="21"/>
  <c r="AS44" i="21"/>
  <c r="AT44" i="21"/>
  <c r="AU44" i="21"/>
  <c r="AO45" i="21"/>
  <c r="AP45" i="21"/>
  <c r="AQ45" i="21"/>
  <c r="AR45" i="21"/>
  <c r="AS45" i="21"/>
  <c r="AT45" i="21"/>
  <c r="AU45" i="21"/>
  <c r="AN42" i="21"/>
  <c r="AN43" i="21"/>
  <c r="AN44" i="21"/>
  <c r="AN45" i="21"/>
  <c r="AI42" i="21"/>
  <c r="AJ42" i="21"/>
  <c r="AK42" i="21"/>
  <c r="AL42" i="21"/>
  <c r="AI43" i="21"/>
  <c r="AJ43" i="21"/>
  <c r="AK43" i="21"/>
  <c r="AL43" i="21"/>
  <c r="AI44" i="21"/>
  <c r="AJ44" i="21"/>
  <c r="AK44" i="21"/>
  <c r="AL44" i="21"/>
  <c r="AI45" i="21"/>
  <c r="AJ45" i="21"/>
  <c r="AK45" i="21"/>
  <c r="AL45" i="21"/>
  <c r="AN41" i="21"/>
  <c r="AL41" i="21"/>
  <c r="AK41" i="21"/>
  <c r="AJ41" i="21"/>
  <c r="AI41" i="21"/>
  <c r="AF42" i="21"/>
  <c r="AF43" i="21"/>
  <c r="AF44" i="21"/>
  <c r="AF41" i="21"/>
  <c r="AF36" i="21"/>
  <c r="AH34" i="21"/>
  <c r="AI34" i="21"/>
  <c r="AK34" i="21"/>
  <c r="AH35" i="21"/>
  <c r="AI35" i="21"/>
  <c r="AK35" i="21"/>
  <c r="AH36" i="21"/>
  <c r="AI36" i="21"/>
  <c r="AK36" i="21"/>
  <c r="AK33" i="21"/>
  <c r="AI33" i="21"/>
  <c r="AH33" i="21"/>
  <c r="AF33" i="21"/>
  <c r="AF34" i="21"/>
  <c r="AF35" i="21"/>
  <c r="G30" i="21"/>
  <c r="AC51" i="21"/>
  <c r="AC52" i="21"/>
  <c r="AC53" i="21"/>
  <c r="AC54" i="21"/>
  <c r="AC55" i="21"/>
  <c r="AC56" i="21"/>
  <c r="AC57" i="21"/>
  <c r="AC58" i="21"/>
  <c r="AC59" i="21"/>
  <c r="AC60" i="21"/>
  <c r="AC61" i="21"/>
  <c r="AC62" i="21"/>
  <c r="AC63" i="21"/>
  <c r="AC64" i="21"/>
  <c r="AC65" i="21"/>
  <c r="AC66" i="21"/>
  <c r="AC67" i="21"/>
  <c r="AC68" i="21"/>
  <c r="AC50" i="21"/>
  <c r="Y50" i="21"/>
  <c r="Y51" i="21"/>
  <c r="Y52" i="21"/>
  <c r="Y53" i="21"/>
  <c r="Y54" i="21"/>
  <c r="Y55" i="21"/>
  <c r="Y56" i="21"/>
  <c r="Y57" i="21"/>
  <c r="Y58" i="21"/>
  <c r="Y59" i="21"/>
  <c r="Y60" i="21"/>
  <c r="Y61" i="21"/>
  <c r="Y62" i="21"/>
  <c r="Y63" i="21"/>
  <c r="Y64" i="21"/>
  <c r="Y65" i="21"/>
  <c r="Y66" i="21"/>
  <c r="Y67" i="21"/>
  <c r="Y68" i="21"/>
  <c r="S51" i="21"/>
  <c r="S52" i="21"/>
  <c r="S53" i="21"/>
  <c r="S54" i="21"/>
  <c r="S55" i="21"/>
  <c r="S56" i="21"/>
  <c r="S57" i="21"/>
  <c r="S58" i="21"/>
  <c r="S59" i="21"/>
  <c r="S60" i="21"/>
  <c r="S61" i="21"/>
  <c r="S62" i="21"/>
  <c r="S63" i="21"/>
  <c r="S68" i="21"/>
  <c r="S50" i="21"/>
  <c r="M50" i="21"/>
  <c r="M51" i="21"/>
  <c r="M52" i="21"/>
  <c r="M53" i="21"/>
  <c r="M54" i="21"/>
  <c r="M55" i="21"/>
  <c r="M56" i="21"/>
  <c r="M57" i="21"/>
  <c r="M58" i="21"/>
  <c r="M59" i="21"/>
  <c r="M60" i="21"/>
  <c r="M61" i="21"/>
  <c r="M62" i="21"/>
  <c r="M63" i="21"/>
  <c r="M68" i="21"/>
  <c r="K50" i="21"/>
  <c r="W50" i="21"/>
  <c r="W51" i="21"/>
  <c r="W52" i="21"/>
  <c r="W53" i="21"/>
  <c r="W54" i="21"/>
  <c r="W55" i="21"/>
  <c r="W56" i="21"/>
  <c r="W57" i="21"/>
  <c r="W58" i="21"/>
  <c r="W59" i="21"/>
  <c r="W60" i="21"/>
  <c r="W61" i="21"/>
  <c r="W62" i="21"/>
  <c r="W63" i="21"/>
  <c r="W68" i="21"/>
  <c r="Q50" i="21"/>
  <c r="Q51" i="21"/>
  <c r="Q52" i="21"/>
  <c r="Q53" i="21"/>
  <c r="Q54" i="21"/>
  <c r="Q55" i="21"/>
  <c r="Q56" i="21"/>
  <c r="Q57" i="21"/>
  <c r="Q58" i="21"/>
  <c r="Q59" i="21"/>
  <c r="Q60" i="21"/>
  <c r="Q61" i="21"/>
  <c r="Q62" i="21"/>
  <c r="Q63" i="21"/>
  <c r="Q68" i="21"/>
  <c r="K51" i="21"/>
  <c r="K52" i="21"/>
  <c r="K53" i="21"/>
  <c r="K54" i="21"/>
  <c r="K55" i="21"/>
  <c r="K56" i="21"/>
  <c r="K57" i="21"/>
  <c r="K58" i="21"/>
  <c r="K59" i="21"/>
  <c r="K60" i="21"/>
  <c r="K61" i="21"/>
  <c r="K62" i="21"/>
  <c r="K63" i="21"/>
  <c r="K68" i="21"/>
  <c r="G50" i="21"/>
  <c r="G51" i="21"/>
  <c r="G52" i="21"/>
  <c r="G53" i="21"/>
  <c r="G54" i="21"/>
  <c r="G55" i="21"/>
  <c r="G56" i="21"/>
  <c r="G57" i="21"/>
  <c r="G58" i="21"/>
  <c r="G59" i="21"/>
  <c r="G60" i="21"/>
  <c r="G61" i="21"/>
  <c r="G62" i="21"/>
  <c r="G63" i="21"/>
  <c r="G68" i="21"/>
  <c r="D33" i="21"/>
  <c r="G31" i="21"/>
  <c r="G32" i="21"/>
  <c r="G33" i="21"/>
  <c r="G27" i="21"/>
  <c r="G24" i="21"/>
  <c r="G25" i="21"/>
  <c r="G26" i="21"/>
  <c r="G23" i="21"/>
  <c r="D23" i="21"/>
  <c r="U29" i="21"/>
  <c r="P29" i="21"/>
  <c r="P28" i="21"/>
  <c r="J28" i="21"/>
  <c r="J29" i="21"/>
  <c r="D27" i="21"/>
  <c r="D30" i="21"/>
  <c r="D31" i="21"/>
  <c r="D32" i="21"/>
  <c r="D24" i="21"/>
  <c r="D25" i="21"/>
  <c r="D26" i="21"/>
  <c r="C16" i="21"/>
  <c r="C17" i="21"/>
  <c r="C18" i="21"/>
  <c r="C19" i="21"/>
  <c r="S15" i="21"/>
  <c r="P15" i="21"/>
  <c r="N15" i="21"/>
  <c r="L15" i="21"/>
  <c r="H15" i="21"/>
  <c r="F15" i="21"/>
  <c r="D15" i="21"/>
  <c r="C14" i="21"/>
  <c r="J11" i="21"/>
  <c r="D8" i="21"/>
  <c r="L3" i="21" s="1"/>
  <c r="V6" i="21"/>
  <c r="V7" i="21"/>
  <c r="V8" i="21"/>
  <c r="AF60" i="21"/>
  <c r="D10" i="21"/>
  <c r="S65" i="17"/>
  <c r="S65" i="21" s="1"/>
  <c r="S66" i="17"/>
  <c r="S66" i="21" s="1"/>
  <c r="S67" i="17"/>
  <c r="S67" i="21" s="1"/>
  <c r="S64" i="17"/>
  <c r="S64" i="21" s="1"/>
  <c r="M65" i="17"/>
  <c r="M65" i="21" s="1"/>
  <c r="M66" i="17"/>
  <c r="M66" i="21" s="1"/>
  <c r="M67" i="17"/>
  <c r="M67" i="21" s="1"/>
  <c r="M64" i="17"/>
  <c r="M64" i="21" s="1"/>
  <c r="G64" i="17"/>
  <c r="G64" i="21" s="1"/>
  <c r="G65" i="17"/>
  <c r="G65" i="21" s="1"/>
  <c r="G66" i="17"/>
  <c r="G66" i="21" s="1"/>
  <c r="G67" i="17"/>
  <c r="G67" i="21" s="1"/>
  <c r="AF69" i="17"/>
  <c r="G40" i="17"/>
  <c r="G40" i="21" s="1"/>
  <c r="G41" i="17"/>
  <c r="G41" i="21" s="1"/>
  <c r="G42" i="17"/>
  <c r="G42" i="21" s="1"/>
  <c r="G43" i="17"/>
  <c r="G43" i="21" s="1"/>
  <c r="G39" i="17"/>
  <c r="G39" i="21" s="1"/>
  <c r="AF60" i="17"/>
  <c r="G46" i="17"/>
  <c r="G46" i="21" s="1"/>
  <c r="G47" i="17"/>
  <c r="G47" i="21" s="1"/>
  <c r="G48" i="17"/>
  <c r="G48" i="21" s="1"/>
  <c r="G49" i="17"/>
  <c r="G49" i="21" s="1"/>
  <c r="G45" i="17"/>
  <c r="G45" i="21" s="1"/>
  <c r="AF59" i="17"/>
  <c r="AF70" i="17"/>
  <c r="AF71" i="17"/>
  <c r="AF72" i="17"/>
  <c r="AF61" i="17"/>
  <c r="AF62" i="17"/>
  <c r="AF63" i="17"/>
  <c r="I24" i="6"/>
  <c r="S7" i="1"/>
  <c r="I5" i="2"/>
  <c r="J5" i="2"/>
  <c r="I6" i="2"/>
  <c r="J6" i="2"/>
  <c r="T7" i="2"/>
  <c r="I7" i="2"/>
  <c r="J7" i="2"/>
  <c r="V8" i="2" s="1"/>
  <c r="I8" i="2"/>
  <c r="J8" i="2"/>
  <c r="T9" i="2"/>
  <c r="I9" i="2"/>
  <c r="U12" i="2" s="1"/>
  <c r="J9" i="2"/>
  <c r="V12" i="2" s="1"/>
  <c r="I10" i="2"/>
  <c r="J10" i="2"/>
  <c r="T11" i="2"/>
  <c r="I11" i="2"/>
  <c r="J11" i="2"/>
  <c r="I12" i="2"/>
  <c r="U16" i="2" s="1"/>
  <c r="J12" i="2"/>
  <c r="V16" i="2" s="1"/>
  <c r="T13" i="2"/>
  <c r="I13" i="2"/>
  <c r="J13" i="2"/>
  <c r="T14" i="2"/>
  <c r="V13" i="2"/>
  <c r="I14" i="2"/>
  <c r="U20" i="2" s="1"/>
  <c r="J14" i="2"/>
  <c r="V20" i="2" s="1"/>
  <c r="T15" i="2"/>
  <c r="I15" i="2"/>
  <c r="J15" i="2"/>
  <c r="I16" i="2"/>
  <c r="J16" i="2"/>
  <c r="T17" i="2"/>
  <c r="I17" i="2"/>
  <c r="J17" i="2"/>
  <c r="T18" i="2"/>
  <c r="I18" i="2"/>
  <c r="J18" i="2"/>
  <c r="T20" i="2"/>
  <c r="I19" i="2"/>
  <c r="J19" i="2"/>
  <c r="T21" i="2"/>
  <c r="AH41" i="17"/>
  <c r="AH41" i="21" s="1"/>
  <c r="L3" i="17"/>
  <c r="D10" i="17"/>
  <c r="I64" i="2"/>
  <c r="AL29" i="1"/>
  <c r="AL28" i="1"/>
  <c r="AL27" i="1"/>
  <c r="AL26" i="1"/>
  <c r="AJ29" i="1"/>
  <c r="AM29" i="1" s="1"/>
  <c r="AJ28" i="1"/>
  <c r="AJ27" i="1"/>
  <c r="AJ26" i="1"/>
  <c r="V10" i="2" l="1"/>
  <c r="U10" i="2"/>
  <c r="AM28" i="1"/>
  <c r="AM27" i="1"/>
  <c r="AM26" i="1"/>
  <c r="AM30" i="1" s="1"/>
  <c r="AF61" i="21"/>
  <c r="AF62" i="21"/>
  <c r="AF63" i="21"/>
  <c r="E13" i="1"/>
  <c r="G23" i="1"/>
  <c r="D28" i="1"/>
  <c r="Q13" i="1"/>
  <c r="O13" i="1"/>
  <c r="M13" i="1"/>
  <c r="I13" i="1"/>
  <c r="G13" i="1"/>
  <c r="D12" i="1"/>
  <c r="S8" i="1"/>
  <c r="S6" i="1"/>
  <c r="S5" i="1"/>
  <c r="M3" i="1"/>
  <c r="J5" i="6"/>
  <c r="P9" i="6"/>
  <c r="J18" i="6"/>
  <c r="T21" i="6"/>
  <c r="R21" i="6"/>
  <c r="P21" i="6"/>
  <c r="L21" i="6"/>
  <c r="J21" i="6"/>
  <c r="H21" i="6"/>
  <c r="P10" i="6"/>
  <c r="P8" i="6"/>
  <c r="D57" i="17"/>
  <c r="D63" i="17"/>
  <c r="D63" i="21" s="1"/>
  <c r="D62" i="17"/>
  <c r="D62" i="21" s="1"/>
  <c r="D61" i="17"/>
  <c r="D61" i="21" s="1"/>
  <c r="D60" i="17"/>
  <c r="D60" i="21" s="1"/>
  <c r="D51" i="17"/>
  <c r="D54" i="17"/>
  <c r="D55" i="17"/>
  <c r="D56" i="17"/>
  <c r="D53" i="17"/>
  <c r="D50" i="17"/>
  <c r="D68" i="17"/>
  <c r="O46" i="17"/>
  <c r="O46" i="21" s="1"/>
  <c r="O47" i="17"/>
  <c r="O47" i="21" s="1"/>
  <c r="O48" i="17"/>
  <c r="O48" i="21" s="1"/>
  <c r="O49" i="17"/>
  <c r="O49" i="21" s="1"/>
  <c r="O45" i="17"/>
  <c r="O45" i="21" s="1"/>
  <c r="K46" i="17"/>
  <c r="K46" i="21" s="1"/>
  <c r="K47" i="17"/>
  <c r="K47" i="21" s="1"/>
  <c r="K48" i="17"/>
  <c r="K48" i="21" s="1"/>
  <c r="K49" i="17"/>
  <c r="K49" i="21" s="1"/>
  <c r="K45" i="17"/>
  <c r="K45" i="21" s="1"/>
  <c r="Q40" i="17"/>
  <c r="Q40" i="21" s="1"/>
  <c r="Q41" i="17"/>
  <c r="Q41" i="21" s="1"/>
  <c r="Q42" i="17"/>
  <c r="Q42" i="21" s="1"/>
  <c r="Q43" i="17"/>
  <c r="Q43" i="21" s="1"/>
  <c r="Q39" i="17"/>
  <c r="Q39" i="21" s="1"/>
  <c r="O40" i="17"/>
  <c r="O40" i="21" s="1"/>
  <c r="O41" i="17"/>
  <c r="O41" i="21" s="1"/>
  <c r="O42" i="17"/>
  <c r="O42" i="21" s="1"/>
  <c r="O43" i="17"/>
  <c r="O43" i="21" s="1"/>
  <c r="O39" i="17"/>
  <c r="O39" i="21" s="1"/>
  <c r="K40" i="17"/>
  <c r="K40" i="21" s="1"/>
  <c r="K41" i="17"/>
  <c r="K41" i="21" s="1"/>
  <c r="K42" i="17"/>
  <c r="K42" i="21" s="1"/>
  <c r="K43" i="17"/>
  <c r="K43" i="21" s="1"/>
  <c r="K39" i="17"/>
  <c r="K39" i="21" s="1"/>
  <c r="M49" i="17"/>
  <c r="M49" i="21" s="1"/>
  <c r="M48" i="17"/>
  <c r="M48" i="21" s="1"/>
  <c r="M47" i="17"/>
  <c r="M47" i="21" s="1"/>
  <c r="M46" i="17"/>
  <c r="M46" i="21" s="1"/>
  <c r="M45" i="17"/>
  <c r="M45" i="21" s="1"/>
  <c r="D28" i="17"/>
  <c r="D28" i="21" s="1"/>
  <c r="M40" i="17"/>
  <c r="M40" i="21" s="1"/>
  <c r="M41" i="17"/>
  <c r="M41" i="21" s="1"/>
  <c r="M42" i="17"/>
  <c r="M42" i="21" s="1"/>
  <c r="M43" i="17"/>
  <c r="M43" i="21" s="1"/>
  <c r="M39" i="17"/>
  <c r="M39" i="21" s="1"/>
  <c r="AH42" i="17"/>
  <c r="AH42" i="21" s="1"/>
  <c r="AH43" i="17"/>
  <c r="AH43" i="21" s="1"/>
  <c r="AH44" i="17"/>
  <c r="AH44" i="21" s="1"/>
  <c r="AH45" i="17"/>
  <c r="AH45" i="21" s="1"/>
  <c r="D44" i="1" l="1"/>
  <c r="D47" i="1"/>
  <c r="D68" i="21"/>
  <c r="D45" i="1"/>
  <c r="D43" i="1"/>
  <c r="D42" i="1"/>
  <c r="D41" i="1"/>
  <c r="D57" i="21"/>
  <c r="D40" i="1"/>
  <c r="D56" i="21"/>
  <c r="D39" i="1"/>
  <c r="D55" i="21"/>
  <c r="D38" i="1"/>
  <c r="D54" i="21"/>
  <c r="D37" i="1"/>
  <c r="D53" i="21"/>
  <c r="D36" i="1"/>
  <c r="D51" i="21"/>
  <c r="D35" i="1"/>
  <c r="D50" i="21"/>
  <c r="AH46" i="21"/>
  <c r="AB24" i="1"/>
  <c r="G24" i="1" s="1"/>
  <c r="AM41" i="17"/>
  <c r="AM44" i="17"/>
  <c r="AM43" i="17"/>
  <c r="AM42" i="17"/>
  <c r="AM45" i="17"/>
  <c r="Y46" i="21" l="1"/>
  <c r="Y47" i="21"/>
  <c r="W46" i="17"/>
  <c r="W46" i="21" s="1"/>
  <c r="W47" i="17"/>
  <c r="W47" i="21" s="1"/>
  <c r="W48" i="17"/>
  <c r="W48" i="21" s="1"/>
  <c r="S46" i="17"/>
  <c r="S46" i="21" s="1"/>
  <c r="AH60" i="21"/>
  <c r="S47" i="17"/>
  <c r="S47" i="21" s="1"/>
  <c r="AH61" i="21"/>
  <c r="Q47" i="17"/>
  <c r="Q47" i="21" s="1"/>
  <c r="AL53" i="21"/>
  <c r="Q46" i="17"/>
  <c r="Q46" i="21" s="1"/>
  <c r="AL52" i="21"/>
  <c r="S43" i="17"/>
  <c r="S43" i="21" s="1"/>
  <c r="AM45" i="21"/>
  <c r="S40" i="17"/>
  <c r="S40" i="21" s="1"/>
  <c r="AM42" i="21"/>
  <c r="S39" i="17"/>
  <c r="S39" i="21" s="1"/>
  <c r="AM41" i="21"/>
  <c r="S42" i="17"/>
  <c r="S42" i="21" s="1"/>
  <c r="AM44" i="21"/>
  <c r="S41" i="17"/>
  <c r="S41" i="21" s="1"/>
  <c r="AM43" i="21"/>
  <c r="AM46" i="17"/>
  <c r="H65" i="2"/>
  <c r="AH53" i="17"/>
  <c r="AH53" i="21" s="1"/>
  <c r="AH70" i="17"/>
  <c r="AM70" i="17"/>
  <c r="AH52" i="17"/>
  <c r="AH52" i="21" s="1"/>
  <c r="I32" i="2"/>
  <c r="I33" i="2"/>
  <c r="I34" i="2"/>
  <c r="I35" i="2"/>
  <c r="U8" i="2" s="1"/>
  <c r="I36" i="2"/>
  <c r="U13" i="2" s="1"/>
  <c r="I37" i="2"/>
  <c r="I38" i="2"/>
  <c r="I39" i="2"/>
  <c r="I40" i="2"/>
  <c r="I41" i="2"/>
  <c r="I42" i="2"/>
  <c r="I43" i="2"/>
  <c r="I44" i="2"/>
  <c r="I45" i="2"/>
  <c r="I46" i="2"/>
  <c r="I47" i="2"/>
  <c r="I48" i="2"/>
  <c r="I49" i="2"/>
  <c r="I50" i="2"/>
  <c r="I51" i="2"/>
  <c r="I52" i="2"/>
  <c r="I53" i="2"/>
  <c r="I54" i="2"/>
  <c r="I55" i="2"/>
  <c r="I56" i="2"/>
  <c r="I57" i="2"/>
  <c r="I58" i="2"/>
  <c r="I59" i="2"/>
  <c r="I60" i="2"/>
  <c r="I61" i="2"/>
  <c r="I62" i="2"/>
  <c r="I63" i="2"/>
  <c r="AL36" i="17"/>
  <c r="AL36" i="21" s="1"/>
  <c r="AJ36" i="17"/>
  <c r="AJ36" i="21" s="1"/>
  <c r="AL35" i="17"/>
  <c r="AL35" i="21" s="1"/>
  <c r="AJ35" i="17"/>
  <c r="AJ35" i="21" s="1"/>
  <c r="AL34" i="17"/>
  <c r="AL34" i="21" s="1"/>
  <c r="AJ34" i="17"/>
  <c r="AJ34" i="21" s="1"/>
  <c r="AL33" i="17"/>
  <c r="AL33" i="21" s="1"/>
  <c r="AJ33" i="17"/>
  <c r="AJ33" i="21" s="1"/>
  <c r="U47" i="17" l="1"/>
  <c r="U47" i="21" s="1"/>
  <c r="U46" i="17"/>
  <c r="U46" i="21" s="1"/>
  <c r="W65" i="17"/>
  <c r="W65" i="21" s="1"/>
  <c r="AM70" i="21"/>
  <c r="Q65" i="17"/>
  <c r="Q65" i="21" s="1"/>
  <c r="AH70" i="21"/>
  <c r="D38" i="17"/>
  <c r="D33" i="1" s="1"/>
  <c r="AM46" i="21"/>
  <c r="AH47" i="21" s="1"/>
  <c r="K65" i="17"/>
  <c r="K65" i="21" s="1"/>
  <c r="AM33" i="17"/>
  <c r="AM33" i="21" s="1"/>
  <c r="AM34" i="17"/>
  <c r="AM34" i="21" s="1"/>
  <c r="AM36" i="17"/>
  <c r="AM36" i="21" s="1"/>
  <c r="AM35" i="17"/>
  <c r="AM35" i="21" s="1"/>
  <c r="D25" i="1"/>
  <c r="D26" i="1"/>
  <c r="D27" i="1"/>
  <c r="D21" i="1"/>
  <c r="D22" i="1"/>
  <c r="D18" i="1"/>
  <c r="D38" i="21" l="1"/>
  <c r="AM37" i="21"/>
  <c r="AM37" i="17"/>
  <c r="AB29" i="17" l="1"/>
  <c r="AH46" i="17"/>
  <c r="AH47" i="17" s="1"/>
  <c r="T28" i="2"/>
  <c r="T26" i="2"/>
  <c r="T24" i="2"/>
  <c r="T22" i="2"/>
  <c r="T5" i="2"/>
  <c r="D29" i="17" l="1"/>
  <c r="D29" i="21" s="1"/>
  <c r="AB29" i="21"/>
  <c r="T29" i="2"/>
  <c r="D24" i="1" l="1"/>
  <c r="G29" i="1"/>
  <c r="AH54" i="17"/>
  <c r="AH54" i="21" s="1"/>
  <c r="AH55" i="17"/>
  <c r="AH55" i="21" s="1"/>
  <c r="AH51" i="17"/>
  <c r="AH51" i="21" s="1"/>
  <c r="G12" i="1"/>
  <c r="G18" i="6"/>
  <c r="Y45" i="21" l="1"/>
  <c r="Y48" i="21"/>
  <c r="Y49" i="21"/>
  <c r="W45" i="17"/>
  <c r="W45" i="21" s="1"/>
  <c r="W49" i="17"/>
  <c r="W49" i="21" s="1"/>
  <c r="U45" i="17"/>
  <c r="U45" i="21" s="1"/>
  <c r="U49" i="17"/>
  <c r="U49" i="21" s="1"/>
  <c r="U48" i="17"/>
  <c r="U48" i="21" s="1"/>
  <c r="S45" i="17"/>
  <c r="S45" i="21" s="1"/>
  <c r="AH59" i="21"/>
  <c r="S48" i="17"/>
  <c r="S48" i="21" s="1"/>
  <c r="AH62" i="21"/>
  <c r="S49" i="17"/>
  <c r="S49" i="21" s="1"/>
  <c r="AH63" i="21"/>
  <c r="Q45" i="17"/>
  <c r="Q45" i="21" s="1"/>
  <c r="Q49" i="17"/>
  <c r="Q49" i="21" s="1"/>
  <c r="AL55" i="21"/>
  <c r="Q48" i="17"/>
  <c r="Q48" i="21" s="1"/>
  <c r="AL54" i="21"/>
  <c r="AH56" i="21"/>
  <c r="AH56" i="17"/>
  <c r="AH64" i="17"/>
  <c r="AL56" i="17"/>
  <c r="AV64" i="17"/>
  <c r="AX64" i="17"/>
  <c r="G26" i="6"/>
  <c r="D14" i="1"/>
  <c r="AM72" i="17"/>
  <c r="AH72" i="17"/>
  <c r="AM71" i="17"/>
  <c r="AH71" i="17"/>
  <c r="AM69" i="17"/>
  <c r="AH69" i="17"/>
  <c r="D34" i="17"/>
  <c r="D20" i="1"/>
  <c r="D19" i="1"/>
  <c r="D11" i="1"/>
  <c r="AH65" i="17" l="1"/>
  <c r="W66" i="17"/>
  <c r="W66" i="21" s="1"/>
  <c r="AM71" i="21"/>
  <c r="W67" i="17"/>
  <c r="W67" i="21" s="1"/>
  <c r="AM72" i="21"/>
  <c r="W64" i="17"/>
  <c r="W64" i="21" s="1"/>
  <c r="AM69" i="21"/>
  <c r="AM73" i="21" s="1"/>
  <c r="Q67" i="17"/>
  <c r="Q67" i="21" s="1"/>
  <c r="AH72" i="21"/>
  <c r="Q64" i="17"/>
  <c r="Q64" i="21" s="1"/>
  <c r="AH69" i="21"/>
  <c r="Q66" i="17"/>
  <c r="AH71" i="21"/>
  <c r="D44" i="17"/>
  <c r="D44" i="21" s="1"/>
  <c r="AH64" i="21"/>
  <c r="AL56" i="21"/>
  <c r="K66" i="17"/>
  <c r="K66" i="21" s="1"/>
  <c r="Q66" i="21"/>
  <c r="D29" i="1"/>
  <c r="D34" i="21"/>
  <c r="K67" i="17"/>
  <c r="K67" i="21" s="1"/>
  <c r="AH73" i="17"/>
  <c r="AM73" i="17"/>
  <c r="D23" i="1"/>
  <c r="G15" i="6"/>
  <c r="K64" i="17" l="1"/>
  <c r="K64" i="21" s="1"/>
  <c r="AH65" i="21"/>
  <c r="AH73" i="21"/>
  <c r="AH74" i="21" s="1"/>
  <c r="D34" i="1"/>
  <c r="AH74" i="17"/>
  <c r="D64" i="17" l="1"/>
  <c r="D69" i="17" s="1"/>
  <c r="D69" i="21" s="1"/>
  <c r="O48" i="12" a="1"/>
  <c r="O48" i="12" s="1"/>
  <c r="O47" i="12" a="1"/>
  <c r="O47" i="12" s="1"/>
  <c r="O46" i="12" a="1"/>
  <c r="O46" i="12" s="1"/>
  <c r="O45" i="12" a="1"/>
  <c r="O45" i="12" s="1"/>
  <c r="O44" i="12" a="1"/>
  <c r="O44" i="12" s="1"/>
  <c r="O43" i="12" a="1"/>
  <c r="O43" i="12" s="1"/>
  <c r="O42" i="12" a="1"/>
  <c r="O42" i="12" s="1"/>
  <c r="O41" i="12" a="1"/>
  <c r="O41" i="12" s="1"/>
  <c r="O40" i="12" a="1"/>
  <c r="O40" i="12" s="1"/>
  <c r="O39" i="12" a="1"/>
  <c r="O39" i="12" s="1"/>
  <c r="O38" i="12" a="1"/>
  <c r="O38" i="12" s="1"/>
  <c r="O37" i="12" a="1"/>
  <c r="O37" i="12" s="1"/>
  <c r="O36" i="12" a="1"/>
  <c r="O36" i="12" s="1"/>
  <c r="O35" i="12" a="1"/>
  <c r="O35" i="12" s="1"/>
  <c r="O34" i="12" a="1"/>
  <c r="O34" i="12" s="1"/>
  <c r="O33" i="12" a="1"/>
  <c r="O33" i="12" s="1"/>
  <c r="O32" i="12" a="1"/>
  <c r="O32" i="12" s="1"/>
  <c r="O31" i="12" a="1"/>
  <c r="O31" i="12" s="1"/>
  <c r="O30" i="12" a="1"/>
  <c r="O30" i="12" s="1"/>
  <c r="C30" i="12"/>
  <c r="O29" i="12" a="1"/>
  <c r="O29" i="12" s="1"/>
  <c r="C29" i="12"/>
  <c r="O28" i="12" a="1"/>
  <c r="O28" i="12" s="1"/>
  <c r="C28" i="12"/>
  <c r="O27" i="12" a="1"/>
  <c r="O27" i="12" s="1"/>
  <c r="C27" i="12"/>
  <c r="O26" i="12" a="1"/>
  <c r="O26" i="12" s="1"/>
  <c r="C26" i="12"/>
  <c r="O25" i="12" a="1"/>
  <c r="O25" i="12" s="1"/>
  <c r="C25" i="12"/>
  <c r="O24" i="12" a="1"/>
  <c r="O24" i="12" s="1"/>
  <c r="C24" i="12"/>
  <c r="O23" i="12" a="1"/>
  <c r="O23" i="12" s="1"/>
  <c r="C23" i="12"/>
  <c r="O22" i="12" a="1"/>
  <c r="O22" i="12" s="1"/>
  <c r="E22" i="12"/>
  <c r="D22" i="12"/>
  <c r="C22" i="12"/>
  <c r="O21" i="12" a="1"/>
  <c r="O21" i="12" s="1"/>
  <c r="C21" i="12"/>
  <c r="O20" i="12" a="1"/>
  <c r="O20" i="12" s="1"/>
  <c r="C20" i="12"/>
  <c r="O19" i="12" a="1"/>
  <c r="O19" i="12" s="1"/>
  <c r="C19" i="12"/>
  <c r="O18" i="12" a="1"/>
  <c r="O18" i="12" s="1"/>
  <c r="C18" i="12"/>
  <c r="O17" i="12" a="1"/>
  <c r="O17" i="12" s="1"/>
  <c r="C17" i="12"/>
  <c r="O16" i="12" a="1"/>
  <c r="O16" i="12" s="1"/>
  <c r="C16" i="12"/>
  <c r="O15" i="12" a="1"/>
  <c r="O15" i="12" s="1"/>
  <c r="C15" i="12"/>
  <c r="O14" i="12" a="1"/>
  <c r="O14" i="12" s="1"/>
  <c r="C14" i="12"/>
  <c r="O13" i="12" a="1"/>
  <c r="O13" i="12" s="1"/>
  <c r="C13" i="12"/>
  <c r="O12" i="12" a="1"/>
  <c r="O12" i="12" s="1"/>
  <c r="C12" i="12"/>
  <c r="O11" i="12" a="1"/>
  <c r="O11" i="12" s="1"/>
  <c r="C11" i="12"/>
  <c r="O10" i="12" a="1"/>
  <c r="O10" i="12" s="1"/>
  <c r="C10" i="12"/>
  <c r="O9" i="12" a="1"/>
  <c r="O9" i="12" s="1"/>
  <c r="C9" i="12"/>
  <c r="O8" i="12" a="1"/>
  <c r="O8" i="12" s="1"/>
  <c r="C8" i="12"/>
  <c r="O7" i="12"/>
  <c r="O7" i="12" a="1"/>
  <c r="C7" i="12"/>
  <c r="O6" i="12" a="1"/>
  <c r="O6" i="12" s="1"/>
  <c r="C6" i="12"/>
  <c r="O5" i="12" a="1"/>
  <c r="O5" i="12" s="1"/>
  <c r="C5" i="12"/>
  <c r="O4" i="12" a="1"/>
  <c r="O4" i="12" s="1"/>
  <c r="C4" i="12"/>
  <c r="O3" i="12"/>
  <c r="O3" i="12" a="1"/>
  <c r="O2" i="12" a="1"/>
  <c r="O2" i="12" s="1"/>
  <c r="L65" i="2"/>
  <c r="J64" i="2"/>
  <c r="J63" i="2"/>
  <c r="J31" i="2"/>
  <c r="I31" i="2"/>
  <c r="J30" i="2"/>
  <c r="I30" i="2"/>
  <c r="J29" i="2"/>
  <c r="I29" i="2"/>
  <c r="J28" i="2"/>
  <c r="I28" i="2"/>
  <c r="J27" i="2"/>
  <c r="I27" i="2"/>
  <c r="U6" i="2" s="1"/>
  <c r="J26" i="2"/>
  <c r="I26" i="2"/>
  <c r="J25" i="2"/>
  <c r="V14" i="2" s="1"/>
  <c r="I25" i="2"/>
  <c r="U14" i="2" s="1"/>
  <c r="J24" i="2"/>
  <c r="I24" i="2"/>
  <c r="J23" i="2"/>
  <c r="I23" i="2"/>
  <c r="J22" i="2"/>
  <c r="I22" i="2"/>
  <c r="J21" i="2"/>
  <c r="I21" i="2"/>
  <c r="U17" i="2" s="1"/>
  <c r="J20" i="2"/>
  <c r="V19" i="2" s="1"/>
  <c r="I20" i="2"/>
  <c r="U19" i="2" s="1"/>
  <c r="V17" i="2" l="1"/>
  <c r="V6" i="2"/>
  <c r="D46" i="1"/>
  <c r="D64" i="21"/>
  <c r="E21" i="12"/>
  <c r="V21" i="2"/>
  <c r="E6" i="12"/>
  <c r="D12" i="12"/>
  <c r="G37" i="1" s="1"/>
  <c r="E12" i="12"/>
  <c r="U23" i="2"/>
  <c r="U21" i="2"/>
  <c r="V23" i="2"/>
  <c r="D21" i="12"/>
  <c r="G42" i="1" s="1"/>
  <c r="E14" i="12"/>
  <c r="D14" i="12"/>
  <c r="G38" i="1" s="1"/>
  <c r="U27" i="2"/>
  <c r="V27" i="2"/>
  <c r="D16" i="12"/>
  <c r="G39" i="1" s="1"/>
  <c r="D30" i="12"/>
  <c r="G47" i="1" s="1"/>
  <c r="E30" i="12"/>
  <c r="E29" i="12"/>
  <c r="D29" i="12"/>
  <c r="E27" i="12"/>
  <c r="D27" i="12"/>
  <c r="D26" i="12"/>
  <c r="G45" i="1" s="1"/>
  <c r="E26" i="12"/>
  <c r="D25" i="12"/>
  <c r="E25" i="12"/>
  <c r="D24" i="12"/>
  <c r="G44" i="1" s="1"/>
  <c r="E24" i="12"/>
  <c r="D23" i="12"/>
  <c r="G43" i="1" s="1"/>
  <c r="E23" i="12"/>
  <c r="D20" i="12"/>
  <c r="E20" i="12"/>
  <c r="E19" i="12"/>
  <c r="D19" i="12"/>
  <c r="G41" i="1" s="1"/>
  <c r="D18" i="12"/>
  <c r="G40" i="1" s="1"/>
  <c r="E18" i="12"/>
  <c r="D17" i="12"/>
  <c r="E17" i="12"/>
  <c r="E16" i="12"/>
  <c r="D11" i="12"/>
  <c r="E11" i="12"/>
  <c r="D10" i="12"/>
  <c r="G36" i="1" s="1"/>
  <c r="E10" i="12"/>
  <c r="D9" i="12"/>
  <c r="E9" i="12"/>
  <c r="D8" i="12"/>
  <c r="G35" i="1" s="1"/>
  <c r="E8" i="12"/>
  <c r="D7" i="12"/>
  <c r="E7" i="12"/>
  <c r="D15" i="12"/>
  <c r="E15" i="12"/>
  <c r="D6" i="12"/>
  <c r="G34" i="1" s="1"/>
  <c r="E5" i="12"/>
  <c r="D5" i="12"/>
  <c r="E13" i="12"/>
  <c r="V4" i="2"/>
  <c r="D13" i="12"/>
  <c r="U4" i="2"/>
  <c r="E28" i="12"/>
  <c r="V25" i="2"/>
  <c r="D4" i="12"/>
  <c r="G33" i="1" s="1"/>
  <c r="U25" i="2"/>
  <c r="L66" i="2"/>
  <c r="D28" i="12"/>
  <c r="G46" i="1" s="1"/>
  <c r="J65" i="2"/>
  <c r="C31" i="12"/>
  <c r="I65" i="2"/>
  <c r="E4" i="12"/>
  <c r="G48" i="1" l="1"/>
  <c r="U28" i="2"/>
  <c r="V28" i="2"/>
  <c r="E31" i="12"/>
  <c r="D31" i="12"/>
  <c r="G50" i="1" l="1"/>
  <c r="D48" i="1" l="1"/>
  <c r="D50" i="1" l="1"/>
  <c r="D71" i="17"/>
  <c r="D71"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056E3435-8536-4150-8472-E0DE2753BEE7}">
      <text>
        <r>
          <rPr>
            <b/>
            <sz val="9"/>
            <color indexed="81"/>
            <rFont val="MS P ゴシック"/>
            <family val="3"/>
            <charset val="128"/>
          </rPr>
          <t>大会日毎のコート数は、こちらの欄に記載してください。
例：大会1日目　○コート（面数）
　　大会2日目　○コート（面数）</t>
        </r>
      </text>
    </comment>
    <comment ref="G45" authorId="0" shapeId="0" xr:uid="{2763E974-E1B4-4E09-BAD2-2CF6539F016F}">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FFC4AE13-F8C1-4B01-B024-596D68DCD64D}">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<sst xmlns="http://schemas.openxmlformats.org/spreadsheetml/2006/main" count="1185" uniqueCount="593">
  <si>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</si>
  <si>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</si>
  <si>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</si>
  <si>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</si>
  <si>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</si>
  <si>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</si>
  <si>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</si>
  <si>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</si>
  <si>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</si>
  <si>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</si>
  <si>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</si>
  <si>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</si>
  <si>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</si>
  <si>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</si>
  <si>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</si>
  <si>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</si>
  <si>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</si>
  <si>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</si>
  <si>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</si>
  <si>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</si>
  <si>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</si>
  <si>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</si>
  <si>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</si>
  <si>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</si>
  <si>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</si>
  <si>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</si>
  <si>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</si>
  <si>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</si>
  <si>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</si>
  <si>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</si>
  <si>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</si>
  <si>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</si>
  <si>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</si>
  <si>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</si>
  <si>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</si>
  <si>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</si>
  <si>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</si>
  <si>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</si>
  <si>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</si>
  <si>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</si>
  <si>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</si>
  <si>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</si>
  <si>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</si>
  <si>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</si>
  <si>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</si>
  <si>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</si>
  <si>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</si>
  <si>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</si>
  <si>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</si>
  <si>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</si>
  <si>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</si>
  <si>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</si>
  <si>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</si>
  <si>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</si>
  <si>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</si>
  <si>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</si>
  <si>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</si>
  <si>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</si>
  <si>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</si>
  <si>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</si>
  <si>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</si>
  <si>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</si>
  <si>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</si>
  <si>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</si>
  <si>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</si>
  <si>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</si>
  <si>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</si>
  <si>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</si>
  <si>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</si>
  <si>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</si>
  <si>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</si>
  <si>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</si>
  <si>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</si>
  <si>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</si>
  <si>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</si>
  <si>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</si>
  <si>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</si>
  <si>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</si>
  <si>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</si>
  <si>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</si>
  <si>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</si>
  <si>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2"/>
  </si>
  <si>
    <t>ポイント合計</t>
    <rPh sb="4" eb="6">
      <t>ゴウケイ</t>
    </rPh>
    <phoneticPr fontId="22"/>
  </si>
  <si>
    <t>クラス</t>
    <phoneticPr fontId="22"/>
  </si>
  <si>
    <t>クラス別上限額</t>
    <rPh sb="3" eb="4">
      <t>ベツ</t>
    </rPh>
    <rPh sb="4" eb="7">
      <t>ジョウゲンガク</t>
    </rPh>
    <phoneticPr fontId="4"/>
  </si>
  <si>
    <t>01</t>
  </si>
  <si>
    <t>北海道</t>
    <rPh sb="0" eb="1">
      <t>キタ</t>
    </rPh>
    <phoneticPr fontId="22"/>
  </si>
  <si>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</si>
  <si>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</si>
  <si>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</si>
  <si>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</si>
  <si>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</si>
  <si>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</si>
  <si>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</si>
  <si>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</si>
  <si>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</si>
  <si>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</si>
  <si>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</si>
  <si>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</si>
  <si>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</si>
  <si>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</si>
  <si>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</si>
  <si>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</si>
  <si>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</si>
  <si>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</si>
  <si>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</si>
  <si>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</si>
  <si>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</si>
  <si>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</si>
  <si>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</si>
  <si>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</si>
  <si>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</si>
  <si>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</si>
  <si>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</si>
  <si>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</si>
  <si>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</si>
  <si>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</si>
  <si>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</si>
  <si>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</si>
  <si>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</si>
  <si>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</si>
  <si>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</si>
  <si>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</si>
  <si>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</si>
  <si>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</si>
  <si>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</si>
  <si>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</si>
  <si>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</si>
  <si>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</si>
  <si>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</si>
  <si>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2"/>
  </si>
  <si>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</si>
  <si>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</si>
  <si>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</si>
  <si>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</si>
  <si>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</si>
  <si>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</si>
  <si>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</si>
  <si>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</si>
  <si>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</si>
  <si>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</si>
  <si>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</si>
  <si>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</si>
  <si>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</si>
  <si>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</si>
  <si>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</si>
  <si>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</si>
  <si>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</si>
  <si>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</si>
  <si>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</si>
  <si>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</si>
  <si>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</si>
  <si>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</si>
  <si>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</si>
  <si>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</si>
  <si>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</si>
  <si>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</si>
  <si>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</si>
  <si>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</si>
  <si>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</si>
  <si>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</si>
  <si>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</si>
  <si>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</si>
  <si>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</si>
  <si>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</si>
  <si>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</si>
  <si>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</si>
  <si>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</si>
  <si>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</si>
  <si>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</si>
  <si>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</si>
  <si>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</si>
  <si>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</si>
  <si>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</si>
  <si>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</si>
  <si>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</si>
  <si>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</si>
  <si>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</si>
  <si>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2"/>
  </si>
  <si>
    <t>一般社団法人和歌山県バスケットボール協会</t>
  </si>
  <si>
    <t>31</t>
  </si>
  <si>
    <t>鳥取</t>
  </si>
  <si>
    <t>一般社団法人鳥取県バスケットボール協会</t>
  </si>
  <si>
    <t>32</t>
  </si>
  <si>
    <t>島根</t>
    <rPh sb="0" eb="2">
      <t>シマネ</t>
    </rPh>
    <phoneticPr fontId="22"/>
  </si>
  <si>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</si>
  <si>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</si>
  <si>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</si>
  <si>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</si>
  <si>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</si>
  <si>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</si>
  <si>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</si>
  <si>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</si>
  <si>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</si>
  <si>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</si>
  <si>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</si>
  <si>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</si>
  <si>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</si>
  <si>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</si>
  <si>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</si>
  <si>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</si>
  <si>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</si>
  <si>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</si>
  <si>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</si>
  <si>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</si>
  <si>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</si>
  <si>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</si>
  <si>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</si>
  <si>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</si>
  <si>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</si>
  <si>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</si>
  <si>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</si>
  <si>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</si>
  <si>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</si>
  <si>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</si>
  <si>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</si>
  <si>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</si>
  <si>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</si>
  <si>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</si>
  <si>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</si>
  <si>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</si>
  <si>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</si>
  <si>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</si>
  <si>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</si>
  <si>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</si>
  <si>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</si>
  <si>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2"/>
  </si>
  <si>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</si>
  <si>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</si>
  <si>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</si>
  <si>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</si>
  <si>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</si>
  <si>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</si>
  <si>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</si>
  <si>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</si>
  <si>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</si>
  <si>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</si>
  <si>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</si>
  <si>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</si>
  <si>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</si>
  <si>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</si>
  <si>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</si>
  <si>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</si>
  <si>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</si>
  <si>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</si>
  <si>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</si>
  <si>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</si>
  <si>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</si>
  <si>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</si>
  <si>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札幌地区バスケットボール協会</t>
    <rPh sb="0" eb="2">
      <t>サッポロ</t>
    </rPh>
    <rPh sb="2" eb="4">
      <t>チク</t>
    </rPh>
    <rPh sb="12" eb="14">
      <t>キョウカイ</t>
    </rPh>
    <phoneticPr fontId="2"/>
  </si>
  <si>
    <t>函館地区バスケットボール協会</t>
    <rPh sb="0" eb="2">
      <t>ハコダテ</t>
    </rPh>
    <rPh sb="2" eb="4">
      <t>チク</t>
    </rPh>
    <rPh sb="12" eb="14">
      <t>キョウカイ</t>
    </rPh>
    <phoneticPr fontId="2"/>
  </si>
  <si>
    <t>北見地区バスケットボール協会</t>
    <rPh sb="0" eb="2">
      <t>キタミ</t>
    </rPh>
    <rPh sb="2" eb="4">
      <t>チク</t>
    </rPh>
    <rPh sb="12" eb="14">
      <t>キョウカイ</t>
    </rPh>
    <phoneticPr fontId="2"/>
  </si>
  <si>
    <t>釧路地区バスケットボール協会</t>
    <rPh sb="0" eb="2">
      <t>クシロ</t>
    </rPh>
    <rPh sb="2" eb="4">
      <t>チク</t>
    </rPh>
    <rPh sb="12" eb="14">
      <t>キョウカイ</t>
    </rPh>
    <phoneticPr fontId="2"/>
  </si>
  <si>
    <t>帯広地区バスケットボール協会</t>
    <rPh sb="0" eb="2">
      <t>オビヒロ</t>
    </rPh>
    <rPh sb="2" eb="4">
      <t>チク</t>
    </rPh>
    <rPh sb="12" eb="14">
      <t>キョウカイ</t>
    </rPh>
    <phoneticPr fontId="2"/>
  </si>
  <si>
    <t>旭川地区バスケットボール協会</t>
    <rPh sb="0" eb="2">
      <t>アサヒカワ</t>
    </rPh>
    <rPh sb="2" eb="4">
      <t>チク</t>
    </rPh>
    <rPh sb="12" eb="14">
      <t>キョウカイ</t>
    </rPh>
    <phoneticPr fontId="2"/>
  </si>
  <si>
    <t>小樽地区バスケットボール協会</t>
    <rPh sb="0" eb="2">
      <t>オタル</t>
    </rPh>
    <rPh sb="2" eb="4">
      <t>チク</t>
    </rPh>
    <rPh sb="12" eb="14">
      <t>キョウカイ</t>
    </rPh>
    <phoneticPr fontId="2"/>
  </si>
  <si>
    <t>苫小牧地区バスケットボール協会</t>
    <rPh sb="0" eb="3">
      <t>トマコマイ</t>
    </rPh>
    <rPh sb="3" eb="5">
      <t>チク</t>
    </rPh>
    <rPh sb="13" eb="15">
      <t>キョウカイ</t>
    </rPh>
    <phoneticPr fontId="2"/>
  </si>
  <si>
    <t>南空知地区バスケットボール協会</t>
    <rPh sb="0" eb="1">
      <t>ミナミ</t>
    </rPh>
    <rPh sb="1" eb="3">
      <t>ソラチ</t>
    </rPh>
    <rPh sb="3" eb="5">
      <t>チク</t>
    </rPh>
    <rPh sb="13" eb="15">
      <t>キョウカイ</t>
    </rPh>
    <phoneticPr fontId="2"/>
  </si>
  <si>
    <t>室蘭地区バスケットボール協会</t>
    <rPh sb="0" eb="2">
      <t>ムロラン</t>
    </rPh>
    <rPh sb="2" eb="4">
      <t>チク</t>
    </rPh>
    <rPh sb="12" eb="14">
      <t>キョウカイ</t>
    </rPh>
    <phoneticPr fontId="2"/>
  </si>
  <si>
    <t>北空知地区バスケットボール協会</t>
    <rPh sb="0" eb="1">
      <t>キタ</t>
    </rPh>
    <rPh sb="1" eb="3">
      <t>ソラチ</t>
    </rPh>
    <rPh sb="3" eb="5">
      <t>チク</t>
    </rPh>
    <rPh sb="13" eb="15">
      <t>キョウカイ</t>
    </rPh>
    <phoneticPr fontId="2"/>
  </si>
  <si>
    <t>名寄地区バスケットボール協会</t>
    <rPh sb="0" eb="2">
      <t>ナヨロ</t>
    </rPh>
    <rPh sb="2" eb="4">
      <t>チク</t>
    </rPh>
    <rPh sb="12" eb="14">
      <t>キョウカイ</t>
    </rPh>
    <phoneticPr fontId="2"/>
  </si>
  <si>
    <t>稚内地区バスケットボール協会</t>
    <rPh sb="0" eb="2">
      <t>ワッカナイ</t>
    </rPh>
    <rPh sb="2" eb="4">
      <t>チク</t>
    </rPh>
    <rPh sb="12" eb="14">
      <t>キョウカイ</t>
    </rPh>
    <phoneticPr fontId="2"/>
  </si>
  <si>
    <t>留萌地区バスケットボール協会</t>
    <rPh sb="0" eb="2">
      <t>ルモイ</t>
    </rPh>
    <rPh sb="2" eb="4">
      <t>チク</t>
    </rPh>
    <rPh sb="12" eb="14">
      <t>キョウカイ</t>
    </rPh>
    <phoneticPr fontId="2"/>
  </si>
  <si>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</si>
  <si>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</si>
  <si>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</si>
  <si>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</si>
  <si>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</si>
  <si>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</si>
  <si>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</si>
  <si>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</si>
  <si>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</si>
  <si>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</si>
  <si>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</si>
  <si>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</si>
  <si>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</si>
  <si>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</si>
  <si>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</si>
  <si>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</si>
  <si>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</si>
  <si>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</si>
  <si>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</si>
  <si>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</si>
  <si>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</si>
  <si>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</si>
  <si>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</si>
  <si>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</si>
  <si>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</si>
  <si>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</si>
  <si>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</si>
  <si>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</si>
  <si>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</si>
  <si>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</si>
  <si>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</si>
  <si>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</si>
  <si>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</si>
  <si>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</si>
  <si>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</si>
  <si>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</si>
  <si>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</si>
  <si>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</si>
  <si>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</si>
  <si>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</si>
  <si>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</si>
  <si>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</si>
  <si>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</si>
  <si>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</si>
  <si>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</si>
  <si>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</si>
  <si>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</si>
  <si>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</si>
  <si>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</si>
  <si>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</si>
  <si>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</si>
  <si>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</si>
  <si>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</si>
  <si>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</si>
  <si>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</si>
  <si>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</si>
  <si>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</si>
  <si>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</si>
  <si>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</si>
  <si>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</si>
  <si>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</si>
  <si>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</si>
  <si>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</si>
  <si>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</si>
  <si>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</si>
  <si>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【国体】</t>
    <rPh sb="1" eb="3">
      <t>コクタイ</t>
    </rPh>
    <phoneticPr fontId="2"/>
  </si>
  <si>
    <t>【JPBL/WJBL】</t>
    <phoneticPr fontId="2"/>
  </si>
  <si>
    <t>【登録推進】</t>
    <rPh sb="1" eb="3">
      <t>トウロク</t>
    </rPh>
    <rPh sb="3" eb="5">
      <t>スイシン</t>
    </rPh>
    <phoneticPr fontId="2"/>
  </si>
  <si>
    <t>【講習会】</t>
    <rPh sb="1" eb="4">
      <t>コウシュウカイ</t>
    </rPh>
    <phoneticPr fontId="2"/>
  </si>
  <si>
    <t>　</t>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</si>
  <si>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</si>
  <si>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</si>
  <si>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</si>
  <si>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</si>
  <si>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</si>
  <si>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</si>
  <si>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</si>
  <si>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</si>
  <si>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</si>
  <si>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</si>
  <si>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</si>
  <si>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</si>
  <si>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</si>
  <si>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</si>
  <si>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</si>
  <si>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</si>
  <si>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内       容</t>
    <rPh sb="0" eb="1">
      <t>ウチ</t>
    </rPh>
    <rPh sb="8" eb="9">
      <t>カタチ</t>
    </rPh>
    <phoneticPr fontId="3"/>
  </si>
  <si>
    <t>支    払    先</t>
    <rPh sb="0" eb="1">
      <t>シ</t>
    </rPh>
    <rPh sb="5" eb="6">
      <t>フツ</t>
    </rPh>
    <rPh sb="10" eb="11">
      <t>サキ</t>
    </rPh>
    <phoneticPr fontId="3"/>
  </si>
  <si>
    <t>科    目</t>
    <rPh sb="0" eb="1">
      <t>カ</t>
    </rPh>
    <rPh sb="5" eb="6">
      <t>メ</t>
    </rPh>
    <phoneticPr fontId="3"/>
  </si>
  <si>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</si>
  <si>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</si>
  <si>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</si>
  <si>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</si>
  <si>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</si>
  <si>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</si>
  <si>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</si>
  <si>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登録推進事業費　1.一般カテゴリー（Ⅱ種）登録推進事業　①市町村等地域単位の競技会の開催</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</si>
  <si>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1.一般カテゴリー（Ⅱ種）登録推進事業　②リーグ戦の普及</t>
    <rPh sb="0" eb="2">
      <t>トウロク</t>
    </rPh>
    <rPh sb="2" eb="4">
      <t>スイシン</t>
    </rPh>
    <rPh sb="4" eb="6">
      <t>ジギョウ</t>
    </rPh>
    <rPh sb="6" eb="7">
      <t>ヒ</t>
    </rPh>
    <rPh sb="10" eb="12">
      <t>イッパン</t>
    </rPh>
    <rPh sb="19" eb="20">
      <t>シュ</t>
    </rPh>
    <rPh sb="21" eb="23">
      <t>トウロク</t>
    </rPh>
    <rPh sb="23" eb="25">
      <t>スイシン</t>
    </rPh>
    <rPh sb="25" eb="27">
      <t>ジギョウ</t>
    </rPh>
    <phoneticPr fontId="2"/>
  </si>
  <si>
    <t>登録推進事業費　2.U-12カテゴリー登録推進事業　①ミクロ・フレッシュ層を対象としたイベントの開催</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</si>
  <si>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②体験会開催（U-10)</t>
    <rPh sb="0" eb="2">
      <t>トウロク</t>
    </rPh>
    <rPh sb="2" eb="4">
      <t>スイシン</t>
    </rPh>
    <rPh sb="4" eb="6">
      <t>ジギョウ</t>
    </rPh>
    <rPh sb="6" eb="7">
      <t>ヒ</t>
    </rPh>
    <rPh sb="19" eb="21">
      <t>トウロク</t>
    </rPh>
    <rPh sb="21" eb="23">
      <t>スイシン</t>
    </rPh>
    <rPh sb="23" eb="25">
      <t>ジギョウ</t>
    </rPh>
    <phoneticPr fontId="2"/>
  </si>
  <si>
    <t>登録推進事業費　2.U-12カテゴリー登録推進事業　③バスケットゴールの設置（行政とのタイアップ）</t>
    <rPh sb="0" eb="2">
      <t>トウロク</t>
    </rPh>
    <rPh sb="2" eb="4">
      <t>スイシン</t>
    </rPh>
    <rPh sb="4" eb="6">
      <t>ジギョウ</t>
    </rPh>
    <rPh sb="6" eb="7">
      <t>ヒ</t>
    </rPh>
    <rPh sb="19" eb="21">
      <t>トウロク</t>
    </rPh>
    <rPh sb="21" eb="23">
      <t>スイシン</t>
    </rPh>
    <rPh sb="23" eb="25">
      <t>ジギョウ</t>
    </rPh>
    <phoneticPr fontId="2"/>
  </si>
  <si>
    <t>登録推進事業費　3.キッズ(U-8)普及事業　①未就学児対象のイベント開催</t>
    <rPh sb="0" eb="2">
      <t>トウロク</t>
    </rPh>
    <rPh sb="2" eb="4">
      <t>スイシン</t>
    </rPh>
    <rPh sb="4" eb="6">
      <t>ジギョウ</t>
    </rPh>
    <rPh sb="6" eb="7">
      <t>ヒ</t>
    </rPh>
    <phoneticPr fontId="2"/>
  </si>
  <si>
    <t>登録推進事業費　3.キッズ(U-8)普及事業　②幼稚園・保育園などへのゴール寄贈事業の実施</t>
    <rPh sb="0" eb="2">
      <t>トウロク</t>
    </rPh>
    <rPh sb="2" eb="4">
      <t>スイシン</t>
    </rPh>
    <rPh sb="4" eb="6">
      <t>ジギョウ</t>
    </rPh>
    <rPh sb="6" eb="7">
      <t>ヒ</t>
    </rPh>
    <rPh sb="18" eb="20">
      <t>フキュウ</t>
    </rPh>
    <rPh sb="20" eb="22">
      <t>ジギョウ</t>
    </rPh>
    <phoneticPr fontId="2"/>
  </si>
  <si>
    <t>登録推進事業費　4.キッズサポーター育成事業　①養成講習会開催推進</t>
    <phoneticPr fontId="2"/>
  </si>
  <si>
    <t>登録推進事業費　4.キッズサポーター育成事業　②キッズサポートリーダー派遣</t>
    <phoneticPr fontId="2"/>
  </si>
  <si>
    <t>登録推進事業費　5.情報収集(登録状況のアンケート実施）　①情報収集(登録状況のアンケート実施）</t>
    <phoneticPr fontId="2"/>
  </si>
  <si>
    <t>登録推進事業費　5.情報収集(登録状況のアンケート実施）　②未登録チームの期限付き参加容認</t>
    <phoneticPr fontId="2"/>
  </si>
  <si>
    <t>登録推進事業費　5.情報収集(登録状況のアンケート実施）　③３×３競技（イベント）開催推進</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</si>
  <si>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</si>
  <si>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</si>
  <si>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地区選択</t>
    <rPh sb="0" eb="4">
      <t>チクセンタク</t>
    </rPh>
    <phoneticPr fontId="2"/>
  </si>
  <si>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</si>
  <si>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</si>
  <si>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</si>
  <si>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</si>
  <si>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</si>
  <si>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</si>
  <si>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</si>
  <si>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</si>
  <si>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</si>
  <si>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</si>
  <si>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</si>
  <si>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</si>
  <si>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〔事業選択〕</t>
    <rPh sb="1" eb="3">
      <t>ジギョウ</t>
    </rPh>
    <rPh sb="3" eb="5">
      <t>センタク</t>
    </rPh>
    <phoneticPr fontId="2"/>
  </si>
  <si>
    <t>〔基盤強化推進費〕</t>
    <rPh sb="1" eb="8">
      <t>キバンキョウカスイシンヒ</t>
    </rPh>
    <phoneticPr fontId="2"/>
  </si>
  <si>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</si>
  <si>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</si>
  <si>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</si>
  <si>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</si>
  <si>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</si>
  <si>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</si>
  <si>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</si>
  <si>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</si>
  <si>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</si>
  <si>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</si>
  <si>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</si>
  <si>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</si>
  <si>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</si>
  <si>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</si>
  <si>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</si>
  <si>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</si>
  <si>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</si>
  <si>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</si>
  <si>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</si>
  <si>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</si>
  <si>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</si>
  <si>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</si>
  <si>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</si>
  <si>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</si>
  <si>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</si>
  <si>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</si>
  <si>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</si>
  <si>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</si>
  <si>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</si>
  <si>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</si>
  <si>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</si>
  <si>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</si>
  <si>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</si>
  <si>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</si>
  <si>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</si>
  <si>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</si>
  <si>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</si>
  <si>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</si>
  <si>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主管選択</t>
    <rPh sb="0" eb="2">
      <t>シュカン</t>
    </rPh>
    <rPh sb="2" eb="4">
      <t>センタク</t>
    </rPh>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</si>
  <si>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</si>
  <si>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</si>
  <si>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</si>
  <si>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〔基盤強化推進費〕</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</si>
  <si>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</si>
  <si>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</si>
  <si>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</si>
  <si>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</si>
  <si>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</si>
  <si>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</si>
  <si>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</si>
  <si>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</si>
  <si>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</si>
  <si>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</si>
  <si>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人数</t>
    <rPh sb="0" eb="2">
      <t>ニンズウ</t>
    </rPh>
    <phoneticPr fontId="2"/>
  </si>
  <si>
    <t>財務部</t>
    <phoneticPr fontId="2"/>
  </si>
  <si>
    <t>部長　　野村　慶一</t>
    <phoneticPr fontId="2"/>
  </si>
  <si>
    <t>090-XXXX-XXXX</t>
    <phoneticPr fontId="2"/>
  </si>
  <si>
    <t>第100回〇〇地区協会　会長杯フェスティバル大会　</t>
    <phoneticPr fontId="2"/>
  </si>
  <si>
    <t>〇〇総合体育館、〇〇高校体育館</t>
    <phoneticPr fontId="2"/>
  </si>
  <si>
    <t>第100回北海道大会に出場するための予選会（男女各1チーム）</t>
    <phoneticPr fontId="2"/>
  </si>
  <si>
    <t>TeamJBA登録（Ⅰ種登録）</t>
    <phoneticPr fontId="2"/>
  </si>
  <si>
    <t>男女各8チーム参加によるトーナメント戦</t>
    <phoneticPr fontId="2"/>
  </si>
  <si>
    <t>※事業では、HBAが補助する交付金はありません</t>
    <phoneticPr fontId="2"/>
  </si>
  <si>
    <t>協賛企業30,000円×1社、10,000円×3社</t>
    <phoneticPr fontId="2"/>
  </si>
  <si>
    <t>U15</t>
    <phoneticPr fontId="2"/>
  </si>
  <si>
    <t>U18</t>
    <phoneticPr fontId="2"/>
  </si>
  <si>
    <t>O40/50</t>
    <phoneticPr fontId="2"/>
  </si>
  <si>
    <t>事前会議</t>
    <phoneticPr fontId="2"/>
  </si>
  <si>
    <t>第1回実行委員会</t>
    <phoneticPr fontId="2"/>
  </si>
  <si>
    <t>前泊入り(ｺｰﾄ設営含)</t>
    <phoneticPr fontId="2"/>
  </si>
  <si>
    <t>大会1日目</t>
    <phoneticPr fontId="2"/>
  </si>
  <si>
    <t>大会2日目</t>
    <phoneticPr fontId="2"/>
  </si>
  <si>
    <t>郵便代</t>
    <phoneticPr fontId="2"/>
  </si>
  <si>
    <t>ラインテープ2コート</t>
    <phoneticPr fontId="2"/>
  </si>
  <si>
    <t>靴袋代</t>
    <phoneticPr fontId="2"/>
  </si>
  <si>
    <t>プログラム印刷</t>
    <phoneticPr fontId="2"/>
  </si>
  <si>
    <t>〇〇体育館2日間</t>
    <phoneticPr fontId="2"/>
  </si>
  <si>
    <t>審判稼働費</t>
    <phoneticPr fontId="2"/>
  </si>
  <si>
    <t>コート設営費</t>
    <phoneticPr fontId="2"/>
  </si>
  <si>
    <t>TO稼働費</t>
    <phoneticPr fontId="2"/>
  </si>
  <si>
    <t>PT稼働費</t>
    <phoneticPr fontId="2"/>
  </si>
  <si>
    <t>振込手数料</t>
    <phoneticPr fontId="2"/>
  </si>
  <si>
    <t>レプリカカップ</t>
    <phoneticPr fontId="2"/>
  </si>
  <si>
    <t>茶菓</t>
    <phoneticPr fontId="2"/>
  </si>
  <si>
    <t>協賛企業30,000円×1社、10,000円×4社</t>
    <phoneticPr fontId="2"/>
  </si>
  <si>
    <t>U15</t>
    <phoneticPr fontId="2"/>
  </si>
  <si>
    <t>U18</t>
    <phoneticPr fontId="2"/>
  </si>
  <si>
    <t>O40/50</t>
    <phoneticPr fontId="2"/>
  </si>
  <si>
    <t>会議出席役員</t>
    <rPh sb="0" eb="6">
      <t>カイギシュッセキヤクイン</t>
    </rPh>
    <phoneticPr fontId="2"/>
  </si>
  <si>
    <t>〇〇会議室</t>
    <rPh sb="2" eb="5">
      <t>カイギシツ</t>
    </rPh>
    <phoneticPr fontId="2"/>
  </si>
  <si>
    <t>組合せ会議室使用料</t>
    <rPh sb="0" eb="1">
      <t>ク</t>
    </rPh>
    <rPh sb="1" eb="2">
      <t>ア</t>
    </rPh>
    <rPh sb="3" eb="5">
      <t>カイギ</t>
    </rPh>
    <rPh sb="6" eb="8">
      <t>シヨウ</t>
    </rPh>
    <rPh sb="8" eb="9">
      <t>リョウ</t>
    </rPh>
    <phoneticPr fontId="2"/>
  </si>
  <si>
    <t>××ストア</t>
    <phoneticPr fontId="2"/>
  </si>
  <si>
    <t>スーパーメダル工房</t>
    <rPh sb="7" eb="9">
      <t>コウボウ</t>
    </rPh>
    <phoneticPr fontId="2"/>
  </si>
  <si>
    <t>▲▲商店</t>
    <rPh sb="2" eb="4">
      <t>ショウテン</t>
    </rPh>
    <phoneticPr fontId="2"/>
  </si>
  <si>
    <t>ラインテープ代（2コート分）</t>
    <rPh sb="6" eb="7">
      <t>ダイ</t>
    </rPh>
    <rPh sb="12" eb="13">
      <t>ブン</t>
    </rPh>
    <phoneticPr fontId="2"/>
  </si>
  <si>
    <t>100円ショップA</t>
    <rPh sb="3" eb="4">
      <t>エン</t>
    </rPh>
    <phoneticPr fontId="2"/>
  </si>
  <si>
    <t>靴用ビニール袋代</t>
    <rPh sb="0" eb="2">
      <t>クツヨウ</t>
    </rPh>
    <rPh sb="6" eb="7">
      <t>フクロ</t>
    </rPh>
    <rPh sb="7" eb="8">
      <t>ダイ</t>
    </rPh>
    <phoneticPr fontId="2"/>
  </si>
  <si>
    <t>稼働役員</t>
    <rPh sb="0" eb="4">
      <t>カドウヤクイン</t>
    </rPh>
    <phoneticPr fontId="2"/>
  </si>
  <si>
    <t>〇〇総合体育館コート設営稼働役員日当、交通費</t>
    <rPh sb="2" eb="4">
      <t>ソウゴウ</t>
    </rPh>
    <rPh sb="4" eb="7">
      <t>タイイクカン</t>
    </rPh>
    <rPh sb="10" eb="12">
      <t>セツエイ</t>
    </rPh>
    <rPh sb="12" eb="14">
      <t>カドウ</t>
    </rPh>
    <rPh sb="14" eb="16">
      <t>ヤクイン</t>
    </rPh>
    <rPh sb="16" eb="18">
      <t>ニットウ</t>
    </rPh>
    <rPh sb="19" eb="22">
      <t>コウツウヒ</t>
    </rPh>
    <phoneticPr fontId="2"/>
  </si>
  <si>
    <t>■■高校女子バスケット部</t>
    <rPh sb="2" eb="4">
      <t>コウコウ</t>
    </rPh>
    <rPh sb="4" eb="6">
      <t>ジョシ</t>
    </rPh>
    <rPh sb="11" eb="12">
      <t>ブ</t>
    </rPh>
    <phoneticPr fontId="2"/>
  </si>
  <si>
    <t>〇〇総合体育館1日目稼働役員日当、交通費</t>
    <rPh sb="4" eb="7">
      <t>タイイクカン</t>
    </rPh>
    <rPh sb="8" eb="10">
      <t>ニチメ</t>
    </rPh>
    <rPh sb="10" eb="14">
      <t>カドウヤクイン</t>
    </rPh>
    <rPh sb="14" eb="16">
      <t>ニットウ</t>
    </rPh>
    <rPh sb="17" eb="20">
      <t>コウツウヒ</t>
    </rPh>
    <phoneticPr fontId="2"/>
  </si>
  <si>
    <t>GGG弁当</t>
    <rPh sb="3" eb="5">
      <t>ベントウ</t>
    </rPh>
    <phoneticPr fontId="2"/>
  </si>
  <si>
    <t>審判員</t>
    <rPh sb="0" eb="3">
      <t>シンパンイン</t>
    </rPh>
    <phoneticPr fontId="3"/>
  </si>
  <si>
    <t>〇〇総合体育館1日目審判稼働費</t>
    <rPh sb="8" eb="10">
      <t>ニチメ</t>
    </rPh>
    <rPh sb="10" eb="15">
      <t>シンパンカドウヒ</t>
    </rPh>
    <phoneticPr fontId="2"/>
  </si>
  <si>
    <t>審判員</t>
    <rPh sb="0" eb="3">
      <t>シンパンイン</t>
    </rPh>
    <phoneticPr fontId="2"/>
  </si>
  <si>
    <t>〇〇総合体育館1日目審判交通費</t>
    <rPh sb="8" eb="10">
      <t>ニチメ</t>
    </rPh>
    <rPh sb="10" eb="12">
      <t>シンパン</t>
    </rPh>
    <rPh sb="12" eb="15">
      <t>コウツウヒ</t>
    </rPh>
    <phoneticPr fontId="2"/>
  </si>
  <si>
    <t>〇〇総合体育館1日目審判食糧費補助</t>
    <rPh sb="8" eb="10">
      <t>ニチメ</t>
    </rPh>
    <rPh sb="10" eb="12">
      <t>シンパン</t>
    </rPh>
    <rPh sb="12" eb="15">
      <t>ショクリョウヒ</t>
    </rPh>
    <rPh sb="15" eb="17">
      <t>ホジョ</t>
    </rPh>
    <phoneticPr fontId="2"/>
  </si>
  <si>
    <t>PT稼働者</t>
    <rPh sb="2" eb="4">
      <t>カドウ</t>
    </rPh>
    <rPh sb="4" eb="5">
      <t>シャ</t>
    </rPh>
    <phoneticPr fontId="2"/>
  </si>
  <si>
    <t>〇〇総合体育館1日目PT稼働費</t>
    <rPh sb="4" eb="7">
      <t>タイイクカン</t>
    </rPh>
    <rPh sb="8" eb="10">
      <t>ニチメ</t>
    </rPh>
    <rPh sb="12" eb="14">
      <t>カドウ</t>
    </rPh>
    <rPh sb="14" eb="15">
      <t>ヒ</t>
    </rPh>
    <phoneticPr fontId="2"/>
  </si>
  <si>
    <t>〇〇高校バスケットボール男子顧問</t>
    <rPh sb="2" eb="4">
      <t>コウコウ</t>
    </rPh>
    <rPh sb="12" eb="14">
      <t>ダンシ</t>
    </rPh>
    <rPh sb="14" eb="16">
      <t>コモン</t>
    </rPh>
    <phoneticPr fontId="2"/>
  </si>
  <si>
    <t>〇〇高校使用料</t>
    <rPh sb="2" eb="4">
      <t>コウコウ</t>
    </rPh>
    <rPh sb="4" eb="7">
      <t>シヨウリョウ</t>
    </rPh>
    <phoneticPr fontId="2"/>
  </si>
  <si>
    <t>コンビニSSSS</t>
    <phoneticPr fontId="2"/>
  </si>
  <si>
    <t>PT用氷代</t>
    <rPh sb="2" eb="3">
      <t>ヨウ</t>
    </rPh>
    <rPh sb="3" eb="5">
      <t>コオリダイ</t>
    </rPh>
    <phoneticPr fontId="2"/>
  </si>
  <si>
    <t>TO稼働者</t>
    <rPh sb="2" eb="5">
      <t>カドウシャ</t>
    </rPh>
    <phoneticPr fontId="2"/>
  </si>
  <si>
    <t>TO稼働費</t>
    <rPh sb="2" eb="5">
      <t>カドウヒ</t>
    </rPh>
    <phoneticPr fontId="2"/>
  </si>
  <si>
    <t>〇〇体育館</t>
    <rPh sb="2" eb="5">
      <t>タイイクカン</t>
    </rPh>
    <phoneticPr fontId="2"/>
  </si>
  <si>
    <t>〇〇総合体育館使用料（2日分）</t>
    <rPh sb="4" eb="7">
      <t>タイイクカン</t>
    </rPh>
    <rPh sb="7" eb="10">
      <t>シヨウリョウ</t>
    </rPh>
    <rPh sb="12" eb="14">
      <t>ニチブン</t>
    </rPh>
    <phoneticPr fontId="2"/>
  </si>
  <si>
    <t>茶菓代</t>
    <rPh sb="0" eb="2">
      <t>サカ</t>
    </rPh>
    <rPh sb="2" eb="3">
      <t>ダイ</t>
    </rPh>
    <phoneticPr fontId="2"/>
  </si>
  <si>
    <t>TO稼働費（3試合分）</t>
    <rPh sb="2" eb="5">
      <t>カドウヒ</t>
    </rPh>
    <rPh sb="7" eb="10">
      <t>シアイブン</t>
    </rPh>
    <phoneticPr fontId="2"/>
  </si>
  <si>
    <t>郵便局</t>
    <rPh sb="0" eb="3">
      <t>ユウビンキョク</t>
    </rPh>
    <phoneticPr fontId="2"/>
  </si>
  <si>
    <t>大会結果郵送代</t>
    <rPh sb="0" eb="4">
      <t>タイカイケッカ</t>
    </rPh>
    <rPh sb="4" eb="7">
      <t>ユウソウダイ</t>
    </rPh>
    <phoneticPr fontId="2"/>
  </si>
  <si>
    <t>※※印刷㈱</t>
    <rPh sb="2" eb="4">
      <t>インサツ</t>
    </rPh>
    <phoneticPr fontId="2"/>
  </si>
  <si>
    <t>プログラム印刷代</t>
    <rPh sb="5" eb="7">
      <t>インサツ</t>
    </rPh>
    <rPh sb="7" eb="8">
      <t>ダイ</t>
    </rPh>
    <phoneticPr fontId="2"/>
  </si>
  <si>
    <t>WWW銀行</t>
    <rPh sb="3" eb="5">
      <t>ギンコウ</t>
    </rPh>
    <phoneticPr fontId="2"/>
  </si>
  <si>
    <t>プログラム作成代振込手数料</t>
    <rPh sb="5" eb="7">
      <t>サクセイ</t>
    </rPh>
    <rPh sb="7" eb="8">
      <t>ダイ</t>
    </rPh>
    <rPh sb="8" eb="10">
      <t>フリコミ</t>
    </rPh>
    <rPh sb="10" eb="13">
      <t>テスウリョウ</t>
    </rPh>
    <phoneticPr fontId="2"/>
  </si>
  <si>
    <t xml:space="preserve">大会１日目　3コート
大会２日目　2コート
参加チーム数
男子　8チーム
女子　8チーム
</t>
    <rPh sb="0" eb="2">
      <t>タイカイ</t>
    </rPh>
    <rPh sb="3" eb="4">
      <t>ニチ</t>
    </rPh>
    <rPh sb="4" eb="5">
      <t>メ</t>
    </rPh>
    <rPh sb="11" eb="13">
      <t>タイカイ</t>
    </rPh>
    <rPh sb="14" eb="16">
      <t>カメ</t>
    </rPh>
    <rPh sb="38" eb="40">
      <t>ジョシ</t>
    </rPh>
    <phoneticPr fontId="2"/>
  </si>
  <si>
    <t xml:space="preserve">トーナメント方式で行う。3位決定戦は行わない。
10月5日　〇〇総合体育館（2コート）　男女【1回戦　全8試合】を実施。
10月5日　〇〇高校体育館（1コート）　O40/50男女【1回戦　全4試合】を実施。
10月6日　〇〇総合体育館（2コート）　男女【準決勝・決勝　全6試合】を実施。
</t>
    <rPh sb="33" eb="35">
      <t>ソウゴウ</t>
    </rPh>
    <rPh sb="35" eb="38">
      <t>タイイクカン</t>
    </rPh>
    <rPh sb="45" eb="47">
      <t>ダンジョ</t>
    </rPh>
    <rPh sb="52" eb="53">
      <t>ゼン</t>
    </rPh>
    <rPh sb="54" eb="56">
      <t>シアイ</t>
    </rPh>
    <rPh sb="64" eb="65">
      <t>ガツ</t>
    </rPh>
    <rPh sb="66" eb="67">
      <t>ヒ</t>
    </rPh>
    <rPh sb="70" eb="72">
      <t>コウコウ</t>
    </rPh>
    <rPh sb="72" eb="75">
      <t>タイイクカン</t>
    </rPh>
    <rPh sb="88" eb="90">
      <t>ダンジョ</t>
    </rPh>
    <rPh sb="119" eb="121">
      <t>ソウゴウ</t>
    </rPh>
    <rPh sb="131" eb="133">
      <t>ダンジョ</t>
    </rPh>
    <rPh sb="141" eb="142">
      <t>ゼン</t>
    </rPh>
    <rPh sb="143" eb="145">
      <t>シアイ</t>
    </rPh>
    <phoneticPr fontId="2"/>
  </si>
  <si>
    <t>表彰　チーム順位を発表する。個人賞の表彰は行わない。
表彰　男子　優勝   ：　〇〇〇〇〇
　　　　　　準優勝：　◇◇◇◇◇
　　　　　　３位   ：　△△△△△　
　　　　　　３位   ：　□□□□□
　　　女子　優勝   ：　●●●●●
　　　　　　準優勝：　◆◆◆◆◆
　　　　　　３位   ：　▲▲▲▲▲　
　　　　　　３位   ：　■■■■■</t>
    <rPh sb="14" eb="17">
      <t>コジンショウ</t>
    </rPh>
    <rPh sb="18" eb="20">
      <t>ヒョウショウ</t>
    </rPh>
    <rPh sb="21" eb="22">
      <t>オコナ</t>
    </rPh>
    <phoneticPr fontId="2"/>
  </si>
  <si>
    <t>〇〇総合体育館1日目稼働役員お弁当代</t>
    <rPh sb="4" eb="7">
      <t>タイイクカン</t>
    </rPh>
    <rPh sb="8" eb="10">
      <t>ニチメ</t>
    </rPh>
    <rPh sb="10" eb="14">
      <t>カドウヤクイン</t>
    </rPh>
    <rPh sb="15" eb="17">
      <t>ベントウ</t>
    </rPh>
    <rPh sb="17" eb="18">
      <t>ダイ</t>
    </rPh>
    <phoneticPr fontId="2"/>
  </si>
  <si>
    <t>【HBA】</t>
    <phoneticPr fontId="2"/>
  </si>
  <si>
    <t>組織振興事業費　1.市町村団体の連携　①役員登用の推進（会議出席旅費の助成）</t>
    <rPh sb="10" eb="12">
      <t>シチョウ</t>
    </rPh>
    <rPh sb="12" eb="13">
      <t>ソン</t>
    </rPh>
    <rPh sb="13" eb="15">
      <t>ダンタイ</t>
    </rPh>
    <rPh sb="16" eb="18">
      <t>レンケイ</t>
    </rPh>
    <rPh sb="20" eb="22">
      <t>ヤクイン</t>
    </rPh>
    <rPh sb="22" eb="24">
      <t>トウヨウ</t>
    </rPh>
    <rPh sb="25" eb="27">
      <t>スイシン</t>
    </rPh>
    <phoneticPr fontId="2"/>
  </si>
  <si>
    <t>組織振興事業費　1.市町村団体の連携　②会議等開催費の助成</t>
    <rPh sb="10" eb="12">
      <t>シチョウ</t>
    </rPh>
    <rPh sb="12" eb="13">
      <t>ソン</t>
    </rPh>
    <rPh sb="13" eb="15">
      <t>ダンタイ</t>
    </rPh>
    <rPh sb="16" eb="18">
      <t>レンケイ</t>
    </rPh>
    <rPh sb="20" eb="22">
      <t>カイギ</t>
    </rPh>
    <rPh sb="22" eb="23">
      <t>トウ</t>
    </rPh>
    <rPh sb="23" eb="25">
      <t>カイサイ</t>
    </rPh>
    <rPh sb="25" eb="26">
      <t>ヒ</t>
    </rPh>
    <rPh sb="27" eb="29">
      <t>ジョセイ</t>
    </rPh>
    <phoneticPr fontId="2"/>
  </si>
  <si>
    <t>組織振興事業費　1.市町村団体の連携　③組織ガバナンスの構築推進事業の助成</t>
    <rPh sb="10" eb="12">
      <t>シチョウ</t>
    </rPh>
    <rPh sb="12" eb="13">
      <t>ソン</t>
    </rPh>
    <rPh sb="13" eb="15">
      <t>ダンタイ</t>
    </rPh>
    <rPh sb="16" eb="18">
      <t>レンケイ</t>
    </rPh>
    <phoneticPr fontId="2"/>
  </si>
  <si>
    <t>組織振興事業費　2.強化・育成、普及事業　①審判育成、コーチライセンス養成事業の助成</t>
    <rPh sb="10" eb="12">
      <t>キョウカ</t>
    </rPh>
    <rPh sb="13" eb="15">
      <t>イクセイ</t>
    </rPh>
    <rPh sb="16" eb="18">
      <t>フキュウ</t>
    </rPh>
    <rPh sb="18" eb="20">
      <t>ジギョウ</t>
    </rPh>
    <phoneticPr fontId="2"/>
  </si>
  <si>
    <t>組織振興事業費　2.強化・育成、普及事業　②ローカル大会開催の助成</t>
    <rPh sb="10" eb="12">
      <t>キョウカ</t>
    </rPh>
    <rPh sb="13" eb="15">
      <t>イクセイ</t>
    </rPh>
    <rPh sb="16" eb="18">
      <t>フキュウ</t>
    </rPh>
    <rPh sb="18" eb="20">
      <t>ジギョウ</t>
    </rPh>
    <phoneticPr fontId="2"/>
  </si>
  <si>
    <t>組織振興事業費　2.強化・育成、普及事業　③器具備品などの貸与</t>
    <rPh sb="10" eb="12">
      <t>キョウカ</t>
    </rPh>
    <rPh sb="13" eb="15">
      <t>イクセイ</t>
    </rPh>
    <rPh sb="16" eb="18">
      <t>フキュウ</t>
    </rPh>
    <rPh sb="18" eb="20">
      <t>ジギョウ</t>
    </rPh>
    <phoneticPr fontId="2"/>
  </si>
  <si>
    <t>組織振興事業費　3.競技会運営　①実行委員会方式の策定</t>
    <rPh sb="10" eb="13">
      <t>キョウギカイ</t>
    </rPh>
    <rPh sb="13" eb="15">
      <t>ウンエイ</t>
    </rPh>
    <phoneticPr fontId="2"/>
  </si>
  <si>
    <t>組織振興事業費　3.競技会運営　②HBA及び各地区協会からの役員派遣</t>
    <rPh sb="10" eb="13">
      <t>キョウギカイ</t>
    </rPh>
    <rPh sb="13" eb="15">
      <t>ウンエイ</t>
    </rPh>
    <phoneticPr fontId="2"/>
  </si>
  <si>
    <t>組織振興事業費　4. コンプライアンス関連事業　①コンプライアンス研修会の実施</t>
    <rPh sb="19" eb="21">
      <t>カンレン</t>
    </rPh>
    <rPh sb="21" eb="23">
      <t>ジギョウ</t>
    </rPh>
    <phoneticPr fontId="2"/>
  </si>
  <si>
    <t>組織振興事業費　4. コンプライアンス関連事業　②裁定・規律案件の対応支援</t>
    <rPh sb="19" eb="21">
      <t>カンレン</t>
    </rPh>
    <rPh sb="21" eb="23">
      <t>ジギョウ</t>
    </rPh>
    <phoneticPr fontId="2"/>
  </si>
  <si>
    <t>〔競技会事業費〕</t>
    <phoneticPr fontId="2"/>
  </si>
  <si>
    <t>競技会事業費</t>
    <phoneticPr fontId="2"/>
  </si>
  <si>
    <t>審判員（補助費500円）</t>
    <rPh sb="0" eb="3">
      <t>シンパンイン</t>
    </rPh>
    <rPh sb="10" eb="11">
      <t>エン</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</si>
  <si>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</si>
  <si>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</si>
  <si>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</si>
  <si>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</si>
  <si>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</si>
  <si>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</si>
  <si>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</si>
  <si>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</si>
  <si>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</si>
  <si>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</si>
  <si>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</si>
  <si>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</si>
  <si>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</si>
  <si>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</si>
  <si>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</si>
  <si>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</si>
  <si>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</si>
  <si>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</si>
  <si>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</si>
  <si>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</si>
  <si>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</si>
  <si>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</si>
  <si>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</si>
  <si>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</si>
  <si>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</si>
  <si>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</si>
  <si>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</si>
  <si>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</si>
  <si>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</si>
  <si>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</si>
  <si>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</si>
  <si>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</si>
  <si>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</si>
  <si>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</si>
  <si>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</si>
  <si>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</si>
  <si>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2026年度〔地区協会用〕</t>
    <rPh sb="4" eb="6">
      <t>ネンド</t>
    </rPh>
    <rPh sb="7" eb="11">
      <t>チクキョウカイ</t>
    </rPh>
    <phoneticPr fontId="2"/>
  </si>
  <si>
    <t>役員稼働（上限900円）</t>
    <rPh sb="0" eb="2">
      <t>ヤクイン</t>
    </rPh>
    <rPh sb="2" eb="4">
      <t>カドウ</t>
    </rPh>
    <rPh sb="5" eb="7">
      <t>ジョウゲン</t>
    </rPh>
    <rPh sb="10" eb="11">
      <t>エン</t>
    </rPh>
    <phoneticPr fontId="2"/>
  </si>
  <si>
    <t>審判員交通費_100％（円/人）・（講習会50％）</t>
    <rPh sb="0" eb="3">
      <t>シンパンイン</t>
    </rPh>
    <rPh sb="3" eb="6">
      <t>コウツウヒ</t>
    </rPh>
    <rPh sb="12" eb="13">
      <t>エン</t>
    </rPh>
    <rPh sb="14" eb="15">
      <t>ニン</t>
    </rPh>
    <rPh sb="18" eb="21">
      <t>コウシュウカイ</t>
    </rPh>
    <phoneticPr fontId="2"/>
  </si>
  <si>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</si>
  <si>
    <t>〇〇総合体育館コート設営費（2コート分　ラインなし）</t>
    <rPh sb="4" eb="7">
      <t>タイイクカン</t>
    </rPh>
    <rPh sb="10" eb="12">
      <t>セツエイ</t>
    </rPh>
    <rPh sb="12" eb="13">
      <t>ヒ</t>
    </rPh>
    <rPh sb="18" eb="19">
      <t>ブン</t>
    </rPh>
    <phoneticPr fontId="2"/>
  </si>
  <si>
    <t>組合せ会議・実行委員会　日当、交通費</t>
    <rPh sb="0" eb="1">
      <t>ク</t>
    </rPh>
    <rPh sb="1" eb="2">
      <t>ア</t>
    </rPh>
    <rPh sb="3" eb="5">
      <t>カイギ</t>
    </rPh>
    <rPh sb="6" eb="11">
      <t>ジッコウイインカイ</t>
    </rPh>
    <rPh sb="12" eb="14">
      <t>ニットウ</t>
    </rPh>
    <rPh sb="15" eb="18">
      <t>コウツウヒ</t>
    </rPh>
    <phoneticPr fontId="2"/>
  </si>
  <si>
    <t>組合せ会議・実行委員会　軽食飲料費</t>
    <rPh sb="12" eb="14">
      <t>ケイショク</t>
    </rPh>
    <rPh sb="14" eb="17">
      <t>インリョウヒ</t>
    </rPh>
    <phoneticPr fontId="2"/>
  </si>
  <si>
    <t>組合せ会議日当、交通費16000、組合せ会議室使用料5500、組合せ会議軽食飲料費1587、</t>
    <phoneticPr fontId="2"/>
  </si>
  <si>
    <t>レプリカカップ14300、</t>
    <phoneticPr fontId="2"/>
  </si>
  <si>
    <t>〇〇総合体育館使用料（2日分）97800、</t>
    <phoneticPr fontId="2"/>
  </si>
  <si>
    <t>茶菓代1278、</t>
    <phoneticPr fontId="2"/>
  </si>
  <si>
    <t>□□総合体育館2日目稼働役員日当、交通費</t>
    <rPh sb="4" eb="7">
      <t>タイイクカン</t>
    </rPh>
    <rPh sb="8" eb="10">
      <t>ニチメ</t>
    </rPh>
    <rPh sb="10" eb="14">
      <t>カドウヤクイン</t>
    </rPh>
    <rPh sb="14" eb="16">
      <t>ニットウ</t>
    </rPh>
    <rPh sb="17" eb="20">
      <t>コウツウヒ</t>
    </rPh>
    <phoneticPr fontId="2"/>
  </si>
  <si>
    <t>□□総合体育館2日目稼働役員お弁当代</t>
    <rPh sb="4" eb="7">
      <t>タイイクカン</t>
    </rPh>
    <rPh sb="8" eb="10">
      <t>ニチメ</t>
    </rPh>
    <rPh sb="10" eb="14">
      <t>カドウヤクイン</t>
    </rPh>
    <rPh sb="15" eb="17">
      <t>ベントウ</t>
    </rPh>
    <rPh sb="17" eb="18">
      <t>ダイ</t>
    </rPh>
    <phoneticPr fontId="2"/>
  </si>
  <si>
    <t>□□総合体育館2日目審判稼働費</t>
    <rPh sb="8" eb="10">
      <t>ニチメ</t>
    </rPh>
    <rPh sb="10" eb="15">
      <t>シンパンカドウヒ</t>
    </rPh>
    <phoneticPr fontId="2"/>
  </si>
  <si>
    <t>□□総合体育館2日目審判交通費</t>
    <rPh sb="8" eb="10">
      <t>ニチメ</t>
    </rPh>
    <rPh sb="10" eb="12">
      <t>シンパン</t>
    </rPh>
    <rPh sb="12" eb="15">
      <t>コウツウヒ</t>
    </rPh>
    <phoneticPr fontId="2"/>
  </si>
  <si>
    <t>□□総合体育館2日目審判食糧費補助</t>
    <rPh sb="8" eb="10">
      <t>ニチメ</t>
    </rPh>
    <rPh sb="10" eb="12">
      <t>シンパン</t>
    </rPh>
    <rPh sb="12" eb="15">
      <t>ショクリョウヒ</t>
    </rPh>
    <rPh sb="15" eb="17">
      <t>ホジョ</t>
    </rPh>
    <phoneticPr fontId="2"/>
  </si>
  <si>
    <t>□□総合体育館2日目PT稼働費</t>
    <rPh sb="4" eb="7">
      <t>タイイクカン</t>
    </rPh>
    <rPh sb="8" eb="10">
      <t>ニチメ</t>
    </rPh>
    <rPh sb="12" eb="14">
      <t>カドウ</t>
    </rPh>
    <rPh sb="14" eb="15">
      <t>ヒ</t>
    </rPh>
    <phoneticPr fontId="2"/>
  </si>
  <si>
    <t>〇〇総合体育館コート設営稼働役員日当、交通費10000、〇〇総合体育館1日目稼働役員日当、交通費16000、〇〇総合体育館1日目審判交通費500、□□総合体育館2日目稼働役員日当、交通費16000、□□総合体育館2日目審判交通費500、</t>
    <phoneticPr fontId="2"/>
  </si>
  <si>
    <t>〇〇総合体育館1日目稼働役員お弁当代6500、〇〇総合体育館1日目審判食糧費補助8000、PT用氷代285，□□総合体育館2日目稼働役員お弁当代6500、□□総合体育館2日目審判食糧費補助6000、PT用氷代285、</t>
    <phoneticPr fontId="2"/>
  </si>
  <si>
    <t>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t>
    <phoneticPr fontId="2"/>
  </si>
  <si>
    <t>大会結果郵送代550</t>
    <phoneticPr fontId="2"/>
  </si>
  <si>
    <t>プログラム印刷代55000</t>
    <phoneticPr fontId="2"/>
  </si>
  <si>
    <t>プログラム作成代振込手数料330</t>
    <phoneticPr fontId="2"/>
  </si>
  <si>
    <t>ラインテープ代（2コート分）14000、靴用ビニール袋代220</t>
    <phoneticPr fontId="2"/>
  </si>
  <si>
    <t>摘要（内訳）／備考</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</si>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</sst>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16"/>
      <color theme="1"/>
      <name val="Meiryo UI"/>
      <family val="3"/>
      <charset val="128"/>
    </font>
    <font>
      <sz val="9"/>
      <color theme="0"/>
      <name val="Meiryo UI"/>
      <family val="3"/>
      <charset val="128"/>
    </font>
    <font>
      <b/>
      <sz val="11"/>
      <color theme="0"/>
      <name val="Meiryo UI"/>
      <family val="3"/>
      <charset val="128"/>
    </font>
    <font>
      <sz val="11"/>
      <color rgb="FFFF0000"/>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b/>
      <sz val="10"/>
      <color theme="0"/>
      <name val="Meiryo UI"/>
      <family val="3"/>
      <charset val="128"/>
    </font>
    <font>
      <sz val="10"/>
      <color indexed="81"/>
      <name val="Meiryo UI"/>
      <family val="3"/>
      <charset val="128"/>
    </font>
    <font>
      <sz val="9"/>
      <color indexed="81"/>
      <name val="MS P ゴシック"/>
      <family val="3"/>
      <charset val="128"/>
    </font>
    <font>
      <b/>
      <sz val="10"/>
      <color rgb="FF7030A0"/>
      <name val="Meiryo UI"/>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HGSｺﾞｼｯｸM"/>
      <family val="3"/>
      <charset val="128"/>
    </font>
    <font>
      <sz val="14"/>
      <color rgb="FFFF0000"/>
      <name val="Meiryo UI"/>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1"/>
      <color theme="1"/>
      <name val="Meiryo UI"/>
      <family val="3"/>
      <charset val="128"/>
    </font>
    <font>
      <b/>
      <sz val="9"/>
      <color theme="1"/>
      <name val="ＭＳ Ｐゴシック"/>
      <family val="3"/>
      <charset val="128"/>
      <scheme val="minor"/>
    </font>
    <font>
      <b/>
      <sz val="11"/>
      <color theme="1"/>
      <name val="ＭＳ Ｐゴシック"/>
      <family val="3"/>
      <charset val="128"/>
      <scheme val="minor"/>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6"/>
      <color rgb="FFFF0000"/>
      <name val="Meiryo UI"/>
      <family val="3"/>
      <charset val="128"/>
    </font>
    <font>
      <b/>
      <sz val="10"/>
      <color rgb="FFFF0000"/>
      <name val="HGPｺﾞｼｯｸE"/>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6"/>
      <color rgb="FFFF0000"/>
      <name val="Meiryo UI"/>
      <family val="3"/>
      <charset val="128"/>
    </font>
    <font>
      <b/>
      <sz val="12"/>
      <color theme="8" tint="-0.249977111117893"/>
      <name val="HGPｺﾞｼｯｸE"/>
      <family val="3"/>
      <charset val="128"/>
    </font>
    <font>
      <b/>
      <sz val="11"/>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rgb="FFD8D8D8"/>
        <bgColor rgb="FFD8D8D8"/>
      </patternFill>
    </fill>
    <fill>
      <patternFill patternType="solid">
        <fgColor rgb="FFDAEEF3"/>
        <bgColor rgb="FFDAEEF3"/>
      </patternFill>
    </fill>
  </fills>
  <borders count="163">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indexed="64"/>
      </left>
      <right style="thin">
        <color rgb="FF000000"/>
      </right>
      <top/>
      <bottom style="thin">
        <color indexed="64"/>
      </bottom>
      <diagonal/>
    </border>
    <border>
      <left style="medium">
        <color indexed="64"/>
      </left>
      <right style="thin">
        <color indexed="64"/>
      </right>
      <top style="thin">
        <color indexed="64"/>
      </top>
      <bottom/>
      <diagonal/>
    </border>
    <border>
      <left style="medium">
        <color indexed="64"/>
      </left>
      <right style="thin">
        <color rgb="FF000000"/>
      </right>
      <top style="thin">
        <color indexed="64"/>
      </top>
      <bottom/>
      <diagonal/>
    </border>
  </borders>
  <cellStyleXfs count="18">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cellStyleXfs>
  <cellXfs count="1285">
    <xf numFmtId="0" fontId="0" fillId="0" borderId="0" xfId="0">
      <alignment vertical="center"/>
    </xf>
    <xf numFmtId="0" fontId="11" fillId="6" borderId="0" xfId="15" applyFont="1" applyFill="1">
      <alignment vertical="center"/>
    </xf>
    <xf numFmtId="0" fontId="10" fillId="6" borderId="0" xfId="15" applyFont="1" applyFill="1">
      <alignment vertical="center"/>
    </xf>
    <xf numFmtId="0" fontId="15"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4" fillId="0" borderId="0" xfId="15" applyFont="1" applyProtection="1">
      <alignment vertical="center"/>
      <protection locked="0"/>
    </xf>
    <xf numFmtId="0" fontId="14" fillId="0" borderId="0" xfId="15" applyFont="1" applyAlignment="1" applyProtection="1">
      <alignment horizontal="center" vertical="center" wrapText="1"/>
      <protection locked="0"/>
    </xf>
    <xf numFmtId="0" fontId="10" fillId="0" borderId="3" xfId="15" applyFont="1" applyBorder="1" applyAlignment="1" applyProtection="1">
      <alignment horizontal="center" vertical="center"/>
      <protection locked="0"/>
    </xf>
    <xf numFmtId="0" fontId="10" fillId="0" borderId="2" xfId="15" applyFont="1" applyBorder="1" applyAlignment="1" applyProtection="1">
      <alignment horizontal="center" vertical="center"/>
      <protection locked="0"/>
    </xf>
    <xf numFmtId="38" fontId="17" fillId="0" borderId="2" xfId="1" applyFont="1" applyFill="1" applyBorder="1" applyAlignment="1" applyProtection="1">
      <alignment horizontal="right" vertical="center"/>
      <protection locked="0"/>
    </xf>
    <xf numFmtId="0" fontId="13" fillId="0" borderId="0" xfId="15" applyFont="1" applyAlignment="1" applyProtection="1">
      <alignment horizontal="center" vertical="center" wrapText="1"/>
      <protection locked="0"/>
    </xf>
    <xf numFmtId="0" fontId="10" fillId="0" borderId="0" xfId="15" applyFont="1" applyAlignment="1">
      <alignment horizontal="center" vertical="center"/>
    </xf>
    <xf numFmtId="38" fontId="10" fillId="2" borderId="50" xfId="1" applyFont="1" applyFill="1" applyBorder="1" applyAlignment="1" applyProtection="1">
      <alignment horizontal="right"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4" fillId="7" borderId="4" xfId="15" applyFont="1" applyFill="1" applyBorder="1" applyAlignment="1">
      <alignment horizontal="center" vertical="center"/>
    </xf>
    <xf numFmtId="0" fontId="14" fillId="7" borderId="50" xfId="15" applyFont="1" applyFill="1" applyBorder="1" applyAlignment="1">
      <alignment horizontal="center" vertical="center"/>
    </xf>
    <xf numFmtId="0" fontId="14" fillId="7" borderId="15" xfId="15" applyFont="1" applyFill="1" applyBorder="1" applyAlignment="1">
      <alignment horizontal="center" vertical="center"/>
    </xf>
    <xf numFmtId="0" fontId="14" fillId="0" borderId="48" xfId="15" applyFont="1" applyBorder="1" applyAlignment="1">
      <alignment horizontal="center" vertical="center"/>
    </xf>
    <xf numFmtId="0" fontId="11" fillId="0" borderId="22" xfId="0" applyFont="1" applyBorder="1">
      <alignment vertical="center"/>
    </xf>
    <xf numFmtId="38" fontId="14" fillId="0" borderId="60" xfId="1" applyFont="1" applyFill="1" applyBorder="1" applyProtection="1">
      <alignment vertical="center"/>
    </xf>
    <xf numFmtId="38" fontId="14"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4" fillId="0" borderId="48" xfId="1" applyFont="1" applyFill="1" applyBorder="1" applyProtection="1">
      <alignment vertical="center"/>
    </xf>
    <xf numFmtId="38" fontId="14" fillId="0" borderId="13" xfId="1" applyFont="1" applyFill="1" applyBorder="1" applyProtection="1">
      <alignment vertical="center"/>
    </xf>
    <xf numFmtId="0" fontId="11" fillId="0" borderId="5" xfId="0" applyFont="1" applyBorder="1">
      <alignment vertical="center"/>
    </xf>
    <xf numFmtId="38" fontId="14" fillId="0" borderId="65" xfId="1" applyFont="1" applyFill="1" applyBorder="1" applyProtection="1">
      <alignment vertical="center"/>
    </xf>
    <xf numFmtId="38" fontId="14" fillId="0" borderId="67" xfId="1" applyFont="1" applyFill="1" applyBorder="1" applyProtection="1">
      <alignment vertical="center"/>
    </xf>
    <xf numFmtId="38" fontId="14" fillId="7" borderId="27" xfId="2" applyFont="1" applyFill="1" applyBorder="1" applyProtection="1">
      <alignment vertical="center"/>
    </xf>
    <xf numFmtId="38" fontId="14" fillId="7" borderId="26" xfId="2" applyFont="1" applyFill="1" applyBorder="1" applyProtection="1">
      <alignment vertical="center"/>
    </xf>
    <xf numFmtId="38" fontId="14" fillId="7" borderId="46" xfId="1" applyFont="1" applyFill="1" applyBorder="1" applyProtection="1">
      <alignment vertical="center"/>
    </xf>
    <xf numFmtId="38" fontId="14" fillId="7" borderId="64" xfId="1" applyFont="1" applyFill="1" applyBorder="1" applyProtection="1">
      <alignment vertical="center"/>
    </xf>
    <xf numFmtId="38" fontId="14" fillId="7" borderId="25" xfId="1" applyFont="1" applyFill="1" applyBorder="1" applyProtection="1">
      <alignment vertical="center"/>
    </xf>
    <xf numFmtId="0" fontId="14" fillId="0" borderId="0" xfId="15" applyFont="1">
      <alignment vertical="center"/>
    </xf>
    <xf numFmtId="0" fontId="23" fillId="0" borderId="0" xfId="15" applyFont="1" applyAlignment="1">
      <alignment horizontal="left" vertical="center"/>
    </xf>
    <xf numFmtId="0" fontId="25" fillId="6" borderId="0" xfId="15" applyFont="1" applyFill="1" applyAlignment="1">
      <alignment horizontal="center" vertical="center"/>
    </xf>
    <xf numFmtId="0" fontId="24" fillId="6" borderId="0" xfId="15" applyFont="1" applyFill="1" applyAlignment="1">
      <alignment horizontal="center" vertical="center"/>
    </xf>
    <xf numFmtId="0" fontId="17" fillId="6" borderId="0" xfId="15" applyFont="1" applyFill="1">
      <alignment vertical="center"/>
    </xf>
    <xf numFmtId="0" fontId="17" fillId="6" borderId="0" xfId="15" applyFont="1" applyFill="1" applyAlignment="1"/>
    <xf numFmtId="0" fontId="10" fillId="4" borderId="13" xfId="15" applyFont="1" applyFill="1" applyBorder="1" applyAlignment="1" applyProtection="1">
      <alignment horizontal="center" vertical="center"/>
      <protection locked="0"/>
    </xf>
    <xf numFmtId="38" fontId="21" fillId="0" borderId="21" xfId="1" applyFont="1" applyBorder="1" applyAlignment="1" applyProtection="1">
      <alignment vertical="center" shrinkToFit="1"/>
    </xf>
    <xf numFmtId="0" fontId="10" fillId="0" borderId="2" xfId="15" applyFont="1" applyBorder="1" applyAlignment="1" applyProtection="1">
      <alignment vertical="center" shrinkToFit="1"/>
      <protection locked="0"/>
    </xf>
    <xf numFmtId="0" fontId="14" fillId="0" borderId="65" xfId="15" applyFont="1" applyBorder="1" applyAlignment="1">
      <alignment horizontal="center" vertical="center"/>
    </xf>
    <xf numFmtId="0" fontId="14"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5" fillId="6" borderId="0" xfId="2" applyFont="1" applyFill="1" applyAlignment="1" applyProtection="1">
      <alignment horizontal="center" vertical="center"/>
    </xf>
    <xf numFmtId="0" fontId="16" fillId="6" borderId="0" xfId="15" applyFont="1" applyFill="1" applyAlignment="1">
      <alignment horizontal="left" vertical="center"/>
    </xf>
    <xf numFmtId="0" fontId="9" fillId="6" borderId="0" xfId="15" applyFont="1" applyFill="1">
      <alignment vertical="center"/>
    </xf>
    <xf numFmtId="0" fontId="34" fillId="0" borderId="0" xfId="17" applyFont="1"/>
    <xf numFmtId="0" fontId="17" fillId="0" borderId="0" xfId="17" applyFont="1"/>
    <xf numFmtId="0" fontId="37" fillId="5" borderId="2" xfId="17" applyFont="1" applyFill="1" applyBorder="1" applyAlignment="1">
      <alignment horizontal="center" vertical="center" shrinkToFit="1"/>
    </xf>
    <xf numFmtId="0" fontId="37" fillId="0" borderId="0" xfId="17" applyFont="1" applyAlignment="1">
      <alignment vertical="center" shrinkToFit="1"/>
    </xf>
    <xf numFmtId="0" fontId="37" fillId="0" borderId="0" xfId="17" applyFont="1" applyAlignment="1">
      <alignment shrinkToFit="1"/>
    </xf>
    <xf numFmtId="0" fontId="40" fillId="0" borderId="0" xfId="17" applyFont="1" applyAlignment="1">
      <alignment vertical="top" wrapText="1"/>
    </xf>
    <xf numFmtId="0" fontId="40" fillId="0" borderId="0" xfId="17" applyFont="1" applyAlignment="1">
      <alignment horizontal="left"/>
    </xf>
    <xf numFmtId="0" fontId="40" fillId="0" borderId="0" xfId="17" applyFont="1"/>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41" fillId="11" borderId="84" xfId="17" applyFont="1" applyFill="1" applyBorder="1" applyAlignment="1">
      <alignment horizontal="center" vertical="center" textRotation="255"/>
    </xf>
    <xf numFmtId="0" fontId="41" fillId="11" borderId="13" xfId="17" applyFont="1" applyFill="1" applyBorder="1" applyAlignment="1">
      <alignment horizontal="center" vertical="center" textRotation="255"/>
    </xf>
    <xf numFmtId="0" fontId="12" fillId="0" borderId="9" xfId="17" applyFont="1" applyBorder="1"/>
    <xf numFmtId="0" fontId="12" fillId="0" borderId="22" xfId="17" applyFont="1" applyBorder="1"/>
    <xf numFmtId="0" fontId="12" fillId="0" borderId="10" xfId="17" applyFont="1" applyBorder="1"/>
    <xf numFmtId="0" fontId="12" fillId="0" borderId="0" xfId="17" applyFont="1"/>
    <xf numFmtId="0" fontId="46" fillId="6" borderId="0" xfId="15" applyFont="1" applyFill="1">
      <alignment vertical="center"/>
    </xf>
    <xf numFmtId="0" fontId="47" fillId="6" borderId="0" xfId="15" applyFont="1" applyFill="1">
      <alignment vertical="center"/>
    </xf>
    <xf numFmtId="0" fontId="47" fillId="0" borderId="0" xfId="15" applyFont="1">
      <alignment vertical="center"/>
    </xf>
    <xf numFmtId="0" fontId="47" fillId="6" borderId="0" xfId="15" applyFont="1" applyFill="1" applyAlignment="1">
      <alignment horizontal="center" vertical="center"/>
    </xf>
    <xf numFmtId="38" fontId="45" fillId="0" borderId="0" xfId="2" applyFont="1" applyFill="1" applyBorder="1" applyAlignment="1" applyProtection="1">
      <alignment vertical="center"/>
    </xf>
    <xf numFmtId="0" fontId="45" fillId="6" borderId="0" xfId="15" applyFont="1" applyFill="1">
      <alignment vertical="center"/>
    </xf>
    <xf numFmtId="0" fontId="48" fillId="0" borderId="0" xfId="15" applyFont="1" applyAlignment="1">
      <alignment horizontal="center" vertical="center" wrapText="1"/>
    </xf>
    <xf numFmtId="38" fontId="49" fillId="0" borderId="0" xfId="2" applyFont="1" applyFill="1" applyBorder="1" applyAlignment="1" applyProtection="1">
      <alignment horizontal="right" vertical="center" wrapText="1"/>
    </xf>
    <xf numFmtId="38" fontId="49" fillId="6" borderId="0" xfId="2" applyFont="1" applyFill="1" applyBorder="1" applyAlignment="1" applyProtection="1">
      <alignment vertical="center" wrapText="1"/>
    </xf>
    <xf numFmtId="38" fontId="47" fillId="6" borderId="0" xfId="2" applyFont="1" applyFill="1" applyAlignment="1" applyProtection="1">
      <alignment vertical="center"/>
    </xf>
    <xf numFmtId="0" fontId="45" fillId="6" borderId="0" xfId="15" applyFont="1" applyFill="1" applyAlignment="1">
      <alignment horizontal="left" vertical="center"/>
    </xf>
    <xf numFmtId="0" fontId="48" fillId="6" borderId="0" xfId="15" applyFont="1" applyFill="1">
      <alignment vertical="center"/>
    </xf>
    <xf numFmtId="38" fontId="45" fillId="6" borderId="0" xfId="2" applyFont="1" applyFill="1" applyAlignment="1" applyProtection="1">
      <alignment vertical="center" wrapText="1"/>
    </xf>
    <xf numFmtId="0" fontId="45" fillId="0" borderId="0" xfId="15" applyFont="1">
      <alignment vertical="center"/>
    </xf>
    <xf numFmtId="0" fontId="47" fillId="0" borderId="0" xfId="15" applyFont="1" applyAlignment="1">
      <alignment vertical="center" shrinkToFit="1"/>
    </xf>
    <xf numFmtId="38" fontId="45" fillId="6" borderId="20" xfId="2" applyFont="1" applyFill="1" applyBorder="1" applyAlignment="1" applyProtection="1">
      <alignment vertical="center"/>
    </xf>
    <xf numFmtId="0" fontId="45" fillId="4" borderId="20" xfId="15" applyFont="1" applyFill="1" applyBorder="1" applyAlignment="1">
      <alignment vertical="center" wrapText="1"/>
    </xf>
    <xf numFmtId="0" fontId="45" fillId="4" borderId="0" xfId="15" applyFont="1" applyFill="1" applyAlignment="1">
      <alignment vertical="center" wrapText="1"/>
    </xf>
    <xf numFmtId="0" fontId="45" fillId="4" borderId="54" xfId="15" applyFont="1" applyFill="1" applyBorder="1" applyAlignment="1">
      <alignment vertical="center" wrapText="1"/>
    </xf>
    <xf numFmtId="0" fontId="45" fillId="0" borderId="0" xfId="15" applyFont="1" applyAlignment="1">
      <alignment horizontal="center" vertical="center" shrinkToFit="1"/>
    </xf>
    <xf numFmtId="0" fontId="45" fillId="4" borderId="27" xfId="15" applyFont="1" applyFill="1" applyBorder="1" applyAlignment="1">
      <alignment vertical="center" wrapText="1"/>
    </xf>
    <xf numFmtId="0" fontId="45" fillId="4" borderId="86" xfId="15" applyFont="1" applyFill="1" applyBorder="1" applyAlignment="1">
      <alignment vertical="center" wrapText="1"/>
    </xf>
    <xf numFmtId="0" fontId="45" fillId="4" borderId="26" xfId="15" applyFont="1" applyFill="1" applyBorder="1" applyAlignment="1">
      <alignment vertical="center" wrapText="1"/>
    </xf>
    <xf numFmtId="38" fontId="45" fillId="8" borderId="82" xfId="1" applyFont="1" applyFill="1" applyBorder="1" applyAlignment="1" applyProtection="1">
      <alignment horizontal="right" vertical="center" shrinkToFit="1"/>
      <protection locked="0"/>
    </xf>
    <xf numFmtId="38" fontId="45" fillId="0" borderId="0" xfId="2" applyFont="1" applyFill="1" applyBorder="1" applyAlignment="1" applyProtection="1">
      <alignment vertical="center" wrapText="1"/>
    </xf>
    <xf numFmtId="38" fontId="45" fillId="6" borderId="0" xfId="15" applyNumberFormat="1" applyFont="1" applyFill="1">
      <alignment vertical="center"/>
    </xf>
    <xf numFmtId="38" fontId="45" fillId="0" borderId="21" xfId="2" applyFont="1" applyFill="1" applyBorder="1" applyAlignment="1" applyProtection="1">
      <alignment vertical="center" wrapText="1"/>
    </xf>
    <xf numFmtId="0" fontId="10" fillId="10" borderId="6" xfId="15" applyFont="1" applyFill="1" applyBorder="1" applyAlignment="1">
      <alignment horizontal="center" vertical="center"/>
    </xf>
    <xf numFmtId="0" fontId="10" fillId="14" borderId="6" xfId="15" applyFont="1" applyFill="1" applyBorder="1" applyAlignment="1">
      <alignment horizontal="center" vertical="center"/>
    </xf>
    <xf numFmtId="0" fontId="15" fillId="6" borderId="0" xfId="15" applyFont="1" applyFill="1">
      <alignment vertical="center"/>
    </xf>
    <xf numFmtId="0" fontId="52" fillId="6" borderId="0" xfId="15" applyFont="1" applyFill="1">
      <alignment vertical="center"/>
    </xf>
    <xf numFmtId="38" fontId="52" fillId="6" borderId="0" xfId="2" applyFont="1" applyFill="1" applyAlignment="1" applyProtection="1">
      <alignment horizontal="center" vertical="center"/>
    </xf>
    <xf numFmtId="0" fontId="10" fillId="12" borderId="6" xfId="15" applyFont="1" applyFill="1" applyBorder="1" applyAlignment="1">
      <alignment horizontal="center" vertical="center"/>
    </xf>
    <xf numFmtId="0" fontId="10" fillId="19" borderId="6" xfId="15" applyFont="1" applyFill="1" applyBorder="1" applyAlignment="1">
      <alignment horizontal="center" vertical="center"/>
    </xf>
    <xf numFmtId="0" fontId="10" fillId="13" borderId="6" xfId="15" applyFont="1" applyFill="1" applyBorder="1" applyAlignment="1">
      <alignment horizontal="center" vertical="center"/>
    </xf>
    <xf numFmtId="0" fontId="10" fillId="20" borderId="6" xfId="15" applyFont="1" applyFill="1" applyBorder="1" applyAlignment="1">
      <alignment horizontal="center" vertical="center"/>
    </xf>
    <xf numFmtId="0" fontId="10" fillId="16" borderId="6" xfId="15" applyFont="1" applyFill="1" applyBorder="1" applyAlignment="1">
      <alignment horizontal="center" vertical="center"/>
    </xf>
    <xf numFmtId="38" fontId="45" fillId="8" borderId="10"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0" borderId="0" xfId="1" applyFont="1" applyFill="1" applyBorder="1" applyAlignment="1" applyProtection="1">
      <alignment vertical="center" shrinkToFit="1"/>
    </xf>
    <xf numFmtId="38" fontId="55" fillId="0" borderId="0" xfId="1" applyFont="1" applyFill="1" applyBorder="1" applyAlignment="1" applyProtection="1">
      <alignment vertical="center" shrinkToFit="1"/>
    </xf>
    <xf numFmtId="0" fontId="33" fillId="0" borderId="0" xfId="15" applyFont="1">
      <alignment vertical="center"/>
    </xf>
    <xf numFmtId="0" fontId="18" fillId="0" borderId="0" xfId="15" applyFont="1" applyAlignment="1"/>
    <xf numFmtId="0" fontId="10" fillId="0" borderId="0" xfId="15" applyFont="1" applyAlignment="1">
      <alignment horizontal="left"/>
    </xf>
    <xf numFmtId="38" fontId="11" fillId="0" borderId="0" xfId="1" applyFont="1" applyBorder="1" applyProtection="1">
      <alignment vertical="center"/>
    </xf>
    <xf numFmtId="38" fontId="10" fillId="0" borderId="0" xfId="1" applyFont="1" applyFill="1" applyAlignment="1" applyProtection="1">
      <alignment horizontal="right"/>
    </xf>
    <xf numFmtId="38" fontId="10" fillId="0" borderId="0" xfId="1" applyFont="1" applyFill="1" applyAlignment="1" applyProtection="1">
      <alignment horizontal="right" vertical="top"/>
    </xf>
    <xf numFmtId="0" fontId="57" fillId="0" borderId="0" xfId="15" applyFont="1">
      <alignment vertical="center"/>
    </xf>
    <xf numFmtId="0" fontId="20" fillId="5" borderId="4" xfId="15" applyFont="1" applyFill="1" applyBorder="1" applyAlignment="1">
      <alignment horizontal="center" vertical="center"/>
    </xf>
    <xf numFmtId="0" fontId="20" fillId="5" borderId="50" xfId="15" applyFont="1" applyFill="1" applyBorder="1" applyAlignment="1">
      <alignment horizontal="center" vertical="center" shrinkToFit="1"/>
    </xf>
    <xf numFmtId="0" fontId="20" fillId="5" borderId="50" xfId="15" applyFont="1" applyFill="1" applyBorder="1" applyAlignment="1">
      <alignment horizontal="center" vertical="center"/>
    </xf>
    <xf numFmtId="38" fontId="20" fillId="5" borderId="50" xfId="1" applyFont="1" applyFill="1" applyBorder="1" applyAlignment="1" applyProtection="1">
      <alignment horizontal="center" vertical="center"/>
    </xf>
    <xf numFmtId="38" fontId="20" fillId="5" borderId="51" xfId="1" applyFont="1" applyFill="1" applyBorder="1" applyAlignment="1" applyProtection="1">
      <alignment horizontal="center" vertical="center"/>
    </xf>
    <xf numFmtId="0" fontId="30" fillId="3" borderId="45" xfId="15" applyFont="1" applyFill="1" applyBorder="1" applyAlignment="1">
      <alignment horizontal="center" vertical="center"/>
    </xf>
    <xf numFmtId="0" fontId="30" fillId="3" borderId="15" xfId="15" applyFont="1" applyFill="1" applyBorder="1" applyAlignment="1">
      <alignment horizontal="center" vertical="center"/>
    </xf>
    <xf numFmtId="0" fontId="58" fillId="0" borderId="0" xfId="15" applyFont="1">
      <alignment vertical="center"/>
    </xf>
    <xf numFmtId="0" fontId="57" fillId="0" borderId="0" xfId="0" applyFont="1">
      <alignment vertical="center"/>
    </xf>
    <xf numFmtId="0" fontId="53" fillId="0" borderId="0" xfId="15" applyFont="1" applyAlignment="1">
      <alignment horizontal="center" vertical="center" wrapText="1"/>
    </xf>
    <xf numFmtId="0" fontId="10" fillId="0" borderId="0" xfId="0" applyFont="1" applyAlignment="1">
      <alignment horizontal="right" vertical="center"/>
    </xf>
    <xf numFmtId="38" fontId="10" fillId="0" borderId="13" xfId="1" applyFont="1" applyFill="1" applyBorder="1" applyAlignment="1" applyProtection="1">
      <alignment horizontal="right" vertical="center"/>
    </xf>
    <xf numFmtId="38" fontId="19" fillId="3" borderId="10" xfId="2" applyFont="1" applyFill="1" applyBorder="1" applyAlignment="1" applyProtection="1">
      <alignment vertical="center" shrinkToFit="1"/>
    </xf>
    <xf numFmtId="38" fontId="19" fillId="3" borderId="49" xfId="2" applyFont="1" applyFill="1" applyBorder="1" applyAlignment="1" applyProtection="1">
      <alignment vertical="center"/>
    </xf>
    <xf numFmtId="0" fontId="57" fillId="0" borderId="2" xfId="0" applyFont="1" applyBorder="1">
      <alignment vertical="center"/>
    </xf>
    <xf numFmtId="38" fontId="10" fillId="0" borderId="2" xfId="1" applyFont="1" applyFill="1" applyBorder="1" applyAlignment="1" applyProtection="1">
      <alignment horizontal="right" vertical="center"/>
    </xf>
    <xf numFmtId="38" fontId="19" fillId="3" borderId="3" xfId="2" applyFont="1" applyFill="1" applyBorder="1" applyAlignment="1" applyProtection="1">
      <alignment vertical="center" shrinkToFit="1"/>
    </xf>
    <xf numFmtId="38" fontId="19" fillId="3" borderId="1" xfId="2" applyFont="1" applyFill="1" applyBorder="1" applyAlignment="1" applyProtection="1">
      <alignment vertical="center"/>
    </xf>
    <xf numFmtId="0" fontId="59" fillId="0" borderId="0" xfId="15" applyFont="1" applyAlignment="1">
      <alignment horizontal="center" vertical="center" wrapText="1"/>
    </xf>
    <xf numFmtId="0" fontId="19" fillId="3" borderId="3" xfId="15" applyFont="1" applyFill="1" applyBorder="1" applyAlignment="1">
      <alignment vertical="center" shrinkToFit="1"/>
    </xf>
    <xf numFmtId="0" fontId="10" fillId="0" borderId="0" xfId="15" applyFont="1" applyAlignment="1">
      <alignment horizontal="left" vertical="center"/>
    </xf>
    <xf numFmtId="38" fontId="10" fillId="0" borderId="11" xfId="15" applyNumberFormat="1" applyFont="1" applyBorder="1" applyAlignment="1">
      <alignment horizontal="right" vertical="center" shrinkToFit="1"/>
    </xf>
    <xf numFmtId="38" fontId="10" fillId="0" borderId="0" xfId="15" applyNumberFormat="1" applyFont="1" applyAlignment="1">
      <alignment horizontal="center" vertical="center" shrinkToFit="1"/>
    </xf>
    <xf numFmtId="38" fontId="10" fillId="2" borderId="45" xfId="15" applyNumberFormat="1" applyFont="1" applyFill="1" applyBorder="1" applyAlignment="1">
      <alignment horizontal="center" vertical="center" shrinkToFit="1"/>
    </xf>
    <xf numFmtId="38" fontId="10" fillId="2" borderId="43" xfId="15" applyNumberFormat="1" applyFont="1" applyFill="1" applyBorder="1">
      <alignment vertical="center"/>
    </xf>
    <xf numFmtId="0" fontId="11" fillId="0" borderId="0" xfId="15" applyFont="1">
      <alignment vertical="center"/>
    </xf>
    <xf numFmtId="38" fontId="10" fillId="2" borderId="46" xfId="15" applyNumberFormat="1" applyFont="1" applyFill="1" applyBorder="1" applyAlignment="1">
      <alignment horizontal="center" vertical="center" shrinkToFit="1"/>
    </xf>
    <xf numFmtId="38" fontId="10" fillId="2" borderId="15" xfId="15" applyNumberFormat="1" applyFont="1" applyFill="1" applyBorder="1">
      <alignment vertical="center"/>
    </xf>
    <xf numFmtId="0" fontId="11" fillId="0" borderId="0" xfId="15" applyFont="1" applyAlignment="1">
      <alignment horizontal="center" vertical="center"/>
    </xf>
    <xf numFmtId="38" fontId="11" fillId="0" borderId="0" xfId="1" applyFont="1" applyProtection="1">
      <alignment vertical="center"/>
    </xf>
    <xf numFmtId="38" fontId="14" fillId="0" borderId="0" xfId="1" applyFont="1" applyProtection="1">
      <alignment vertical="center"/>
    </xf>
    <xf numFmtId="38" fontId="10" fillId="0" borderId="0" xfId="1" applyFont="1" applyProtection="1">
      <alignment vertical="center"/>
    </xf>
    <xf numFmtId="38" fontId="45" fillId="0" borderId="53" xfId="2" applyFont="1" applyFill="1" applyBorder="1" applyAlignment="1" applyProtection="1">
      <alignment horizontal="right" vertical="center" wrapText="1"/>
    </xf>
    <xf numFmtId="38" fontId="45" fillId="0" borderId="92" xfId="2" applyFont="1" applyFill="1" applyBorder="1" applyAlignment="1" applyProtection="1">
      <alignment horizontal="right" vertical="center" wrapText="1"/>
    </xf>
    <xf numFmtId="0" fontId="60" fillId="0" borderId="0" xfId="15" applyFont="1">
      <alignment vertical="center"/>
    </xf>
    <xf numFmtId="38" fontId="10" fillId="2" borderId="93" xfId="1" applyFont="1" applyFill="1" applyBorder="1" applyAlignment="1" applyProtection="1">
      <alignment horizontal="right" vertical="center"/>
    </xf>
    <xf numFmtId="0" fontId="61" fillId="6" borderId="0" xfId="15" applyFont="1" applyFill="1">
      <alignment vertical="center"/>
    </xf>
    <xf numFmtId="0" fontId="62" fillId="6" borderId="0" xfId="15" applyFont="1" applyFill="1">
      <alignment vertical="center"/>
    </xf>
    <xf numFmtId="0" fontId="10" fillId="0" borderId="11" xfId="15" applyFont="1" applyBorder="1" applyAlignment="1">
      <alignment horizontal="center" vertical="center"/>
    </xf>
    <xf numFmtId="0" fontId="63" fillId="6" borderId="0" xfId="15" applyFont="1" applyFill="1">
      <alignment vertical="center"/>
    </xf>
    <xf numFmtId="38" fontId="58" fillId="4" borderId="49" xfId="1" applyFont="1" applyFill="1" applyBorder="1" applyProtection="1">
      <alignment vertical="center"/>
    </xf>
    <xf numFmtId="38" fontId="58" fillId="4" borderId="1" xfId="1" applyFont="1" applyFill="1" applyBorder="1" applyProtection="1">
      <alignment vertical="center"/>
    </xf>
    <xf numFmtId="38" fontId="58" fillId="4" borderId="73" xfId="15" applyNumberFormat="1" applyFont="1" applyFill="1" applyBorder="1">
      <alignment vertical="center"/>
    </xf>
    <xf numFmtId="38" fontId="64" fillId="2" borderId="4" xfId="15" applyNumberFormat="1" applyFont="1" applyFill="1" applyBorder="1" applyAlignment="1">
      <alignment horizontal="right" vertical="center" shrinkToFit="1"/>
    </xf>
    <xf numFmtId="38" fontId="64" fillId="2" borderId="15" xfId="1" applyFont="1" applyFill="1" applyBorder="1" applyAlignment="1" applyProtection="1">
      <alignment horizontal="right" vertical="center"/>
    </xf>
    <xf numFmtId="0" fontId="58" fillId="4" borderId="47" xfId="15" applyFont="1" applyFill="1" applyBorder="1" applyAlignment="1">
      <alignment horizontal="center" vertical="center"/>
    </xf>
    <xf numFmtId="0" fontId="58" fillId="0" borderId="43" xfId="15" applyFont="1" applyBorder="1" applyAlignment="1">
      <alignment horizontal="center" vertical="center"/>
    </xf>
    <xf numFmtId="38" fontId="65" fillId="14" borderId="16" xfId="2" applyFont="1" applyFill="1" applyBorder="1" applyProtection="1">
      <alignment vertical="center"/>
    </xf>
    <xf numFmtId="38" fontId="5" fillId="0" borderId="49" xfId="1" applyFont="1" applyFill="1" applyBorder="1" applyProtection="1">
      <alignment vertical="center"/>
    </xf>
    <xf numFmtId="38" fontId="5" fillId="4" borderId="49" xfId="1" applyFont="1" applyFill="1" applyBorder="1" applyProtection="1">
      <alignment vertical="center"/>
    </xf>
    <xf numFmtId="38" fontId="5" fillId="0" borderId="1" xfId="1" applyFont="1" applyFill="1" applyBorder="1" applyProtection="1">
      <alignment vertical="center"/>
    </xf>
    <xf numFmtId="38" fontId="66" fillId="14" borderId="73" xfId="15" applyNumberFormat="1" applyFont="1" applyFill="1" applyBorder="1">
      <alignment vertical="center"/>
    </xf>
    <xf numFmtId="0" fontId="5" fillId="0" borderId="48" xfId="15" applyBorder="1" applyAlignment="1">
      <alignment horizontal="center" vertical="center"/>
    </xf>
    <xf numFmtId="38" fontId="66" fillId="14" borderId="17" xfId="2" applyFont="1" applyFill="1" applyBorder="1" applyProtection="1">
      <alignment vertical="center"/>
    </xf>
    <xf numFmtId="38" fontId="47" fillId="0" borderId="0" xfId="15" applyNumberFormat="1" applyFont="1" applyAlignment="1">
      <alignment horizontal="center" vertical="center"/>
    </xf>
    <xf numFmtId="0" fontId="47" fillId="0" borderId="0" xfId="15" applyFont="1" applyAlignment="1">
      <alignment horizontal="center" vertical="center"/>
    </xf>
    <xf numFmtId="0" fontId="47" fillId="6" borderId="0" xfId="15" applyFont="1" applyFill="1" applyAlignment="1">
      <alignment horizontal="right" vertical="center"/>
    </xf>
    <xf numFmtId="0" fontId="45" fillId="14" borderId="0" xfId="15" applyFont="1" applyFill="1" applyAlignment="1">
      <alignment horizontal="right" vertical="center" shrinkToFit="1"/>
    </xf>
    <xf numFmtId="38" fontId="14" fillId="22" borderId="7" xfId="1" applyFont="1" applyFill="1" applyBorder="1" applyProtection="1">
      <alignment vertical="center"/>
    </xf>
    <xf numFmtId="38" fontId="14" fillId="22" borderId="49" xfId="1" applyFont="1" applyFill="1" applyBorder="1" applyProtection="1">
      <alignment vertical="center"/>
    </xf>
    <xf numFmtId="38" fontId="14" fillId="22" borderId="66" xfId="1" applyFont="1" applyFill="1" applyBorder="1" applyProtection="1">
      <alignment vertical="center"/>
    </xf>
    <xf numFmtId="0" fontId="47" fillId="6" borderId="0" xfId="15" applyFont="1" applyFill="1" applyAlignment="1">
      <alignment vertical="center" shrinkToFit="1"/>
    </xf>
    <xf numFmtId="38" fontId="50" fillId="0" borderId="0" xfId="1" applyFont="1" applyFill="1" applyBorder="1" applyAlignment="1" applyProtection="1">
      <alignment vertical="center"/>
    </xf>
    <xf numFmtId="0" fontId="17" fillId="0" borderId="0" xfId="15" applyFont="1" applyAlignment="1">
      <alignment horizontal="center" vertical="center"/>
    </xf>
    <xf numFmtId="0" fontId="48" fillId="6" borderId="0" xfId="15" applyFont="1" applyFill="1" applyAlignment="1">
      <alignment horizontal="center" vertical="center"/>
    </xf>
    <xf numFmtId="38" fontId="48" fillId="6" borderId="0" xfId="2" applyFont="1" applyFill="1" applyAlignment="1" applyProtection="1">
      <alignment horizontal="center" vertical="center"/>
    </xf>
    <xf numFmtId="56" fontId="47" fillId="0" borderId="62" xfId="15" applyNumberFormat="1" applyFont="1" applyBorder="1" applyAlignment="1">
      <alignment vertical="center" shrinkToFit="1"/>
    </xf>
    <xf numFmtId="0" fontId="45" fillId="6" borderId="0" xfId="15" applyFont="1" applyFill="1" applyAlignment="1">
      <alignment vertical="center" wrapText="1"/>
    </xf>
    <xf numFmtId="38" fontId="45" fillId="6" borderId="0" xfId="2" applyFont="1" applyFill="1" applyBorder="1" applyAlignment="1" applyProtection="1">
      <alignment vertical="center" wrapText="1"/>
    </xf>
    <xf numFmtId="38" fontId="46" fillId="6" borderId="0" xfId="2" applyFont="1" applyFill="1" applyAlignment="1" applyProtection="1">
      <alignment vertical="center"/>
    </xf>
    <xf numFmtId="38" fontId="45" fillId="8" borderId="13" xfId="1" applyFont="1" applyFill="1" applyBorder="1" applyAlignment="1" applyProtection="1">
      <alignment horizontal="right" vertical="center" shrinkToFit="1"/>
      <protection locked="0"/>
    </xf>
    <xf numFmtId="38" fontId="45" fillId="8" borderId="22" xfId="1" applyFont="1" applyFill="1" applyBorder="1" applyAlignment="1" applyProtection="1">
      <alignment horizontal="right" vertical="center" shrinkToFit="1"/>
      <protection locked="0"/>
    </xf>
    <xf numFmtId="38" fontId="45" fillId="8" borderId="103" xfId="1" applyFont="1" applyFill="1" applyBorder="1" applyAlignment="1" applyProtection="1">
      <alignment horizontal="right" vertical="center" shrinkToFit="1"/>
      <protection locked="0"/>
    </xf>
    <xf numFmtId="38" fontId="45" fillId="8" borderId="102" xfId="1" applyFont="1" applyFill="1" applyBorder="1" applyAlignment="1" applyProtection="1">
      <alignment horizontal="right" vertical="center" shrinkToFit="1"/>
      <protection locked="0"/>
    </xf>
    <xf numFmtId="38" fontId="45" fillId="8" borderId="49" xfId="1" applyFont="1" applyFill="1" applyBorder="1" applyAlignment="1" applyProtection="1">
      <alignment horizontal="right" vertical="center" shrinkToFit="1"/>
      <protection locked="0"/>
    </xf>
    <xf numFmtId="38" fontId="45" fillId="8" borderId="2" xfId="1" applyFont="1" applyFill="1" applyBorder="1" applyAlignment="1" applyProtection="1">
      <alignment horizontal="righ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1" xfId="1" applyFont="1" applyFill="1" applyBorder="1" applyAlignment="1" applyProtection="1">
      <alignment horizontal="right" vertical="center" shrinkToFit="1"/>
      <protection locked="0"/>
    </xf>
    <xf numFmtId="38" fontId="45" fillId="8" borderId="72" xfId="1" applyFont="1" applyFill="1" applyBorder="1" applyAlignment="1" applyProtection="1">
      <alignment horizontal="right" vertical="center" shrinkToFit="1"/>
      <protection locked="0"/>
    </xf>
    <xf numFmtId="38" fontId="45" fillId="8" borderId="73" xfId="1" applyFont="1" applyFill="1" applyBorder="1" applyAlignment="1" applyProtection="1">
      <alignment horizontal="right" vertical="center" shrinkToFit="1"/>
      <protection locked="0"/>
    </xf>
    <xf numFmtId="0" fontId="47" fillId="0" borderId="0" xfId="0" applyFont="1">
      <alignment vertical="center"/>
    </xf>
    <xf numFmtId="38" fontId="47" fillId="0" borderId="0" xfId="15" applyNumberFormat="1" applyFont="1">
      <alignment vertical="center"/>
    </xf>
    <xf numFmtId="38" fontId="45" fillId="0" borderId="13" xfId="1" applyFont="1" applyBorder="1" applyAlignment="1">
      <alignment horizontal="right" vertical="center" shrinkToFit="1"/>
    </xf>
    <xf numFmtId="38" fontId="45" fillId="0" borderId="2" xfId="1" applyFont="1" applyBorder="1" applyAlignment="1">
      <alignment horizontal="right" vertical="center" shrinkToFit="1"/>
    </xf>
    <xf numFmtId="0" fontId="45" fillId="6" borderId="0" xfId="15" applyFont="1" applyFill="1" applyAlignment="1">
      <alignment horizontal="center" vertical="center"/>
    </xf>
    <xf numFmtId="38" fontId="45" fillId="0" borderId="0" xfId="1" applyFont="1" applyBorder="1" applyAlignment="1">
      <alignment horizontal="center" vertical="center"/>
    </xf>
    <xf numFmtId="38" fontId="45" fillId="0" borderId="0" xfId="1" applyFont="1" applyAlignment="1">
      <alignment horizontal="center" vertical="center"/>
    </xf>
    <xf numFmtId="0" fontId="49" fillId="6" borderId="0" xfId="15" applyFont="1" applyFill="1">
      <alignment vertical="center"/>
    </xf>
    <xf numFmtId="0" fontId="49" fillId="6" borderId="0" xfId="15" applyFont="1" applyFill="1" applyAlignment="1">
      <alignment vertical="center" shrinkToFit="1"/>
    </xf>
    <xf numFmtId="38" fontId="45" fillId="14" borderId="0" xfId="1" applyFont="1" applyFill="1" applyAlignment="1">
      <alignment horizontal="right" vertical="center" shrinkToFit="1"/>
    </xf>
    <xf numFmtId="38" fontId="45" fillId="8" borderId="67" xfId="1" applyFont="1" applyFill="1" applyBorder="1" applyAlignment="1" applyProtection="1">
      <alignment horizontal="right" vertical="center" shrinkToFit="1"/>
      <protection locked="0"/>
    </xf>
    <xf numFmtId="38" fontId="45" fillId="8" borderId="107" xfId="1" applyFont="1" applyFill="1" applyBorder="1" applyAlignment="1" applyProtection="1">
      <alignment horizontal="right" vertical="center" shrinkToFit="1"/>
      <protection locked="0"/>
    </xf>
    <xf numFmtId="38" fontId="45" fillId="8" borderId="104" xfId="1" applyFont="1" applyFill="1" applyBorder="1" applyAlignment="1" applyProtection="1">
      <alignment horizontal="right" vertical="center" shrinkToFit="1"/>
      <protection locked="0"/>
    </xf>
    <xf numFmtId="38" fontId="45" fillId="8" borderId="108" xfId="1" applyFont="1" applyFill="1" applyBorder="1" applyAlignment="1" applyProtection="1">
      <alignment horizontal="right" vertical="center" shrinkToFit="1"/>
      <protection locked="0"/>
    </xf>
    <xf numFmtId="38" fontId="45" fillId="14" borderId="0" xfId="1" applyFont="1" applyFill="1" applyBorder="1" applyAlignment="1" applyProtection="1">
      <alignment horizontal="right" vertical="center" shrinkToFit="1"/>
    </xf>
    <xf numFmtId="38" fontId="55" fillId="14" borderId="0" xfId="1" applyFont="1" applyFill="1" applyBorder="1" applyAlignment="1" applyProtection="1">
      <alignment horizontal="right" vertical="center" shrinkToFit="1"/>
    </xf>
    <xf numFmtId="38" fontId="45" fillId="8" borderId="99" xfId="1" applyFont="1" applyFill="1" applyBorder="1" applyAlignment="1" applyProtection="1">
      <alignment horizontal="right" vertical="center" shrinkToFit="1"/>
      <protection locked="0"/>
    </xf>
    <xf numFmtId="38" fontId="45" fillId="8" borderId="66" xfId="1" applyFont="1" applyFill="1" applyBorder="1" applyAlignment="1" applyProtection="1">
      <alignment horizontal="right" vertical="center" shrinkToFit="1"/>
      <protection locked="0"/>
    </xf>
    <xf numFmtId="38" fontId="56" fillId="6" borderId="48" xfId="1" applyFont="1" applyFill="1" applyBorder="1" applyAlignment="1" applyProtection="1">
      <alignment horizontal="right" vertical="center" shrinkToFit="1"/>
    </xf>
    <xf numFmtId="38" fontId="45" fillId="8" borderId="48" xfId="1" applyFont="1" applyFill="1" applyBorder="1" applyAlignment="1" applyProtection="1">
      <alignment horizontal="right" vertical="center" shrinkToFit="1"/>
      <protection locked="0"/>
    </xf>
    <xf numFmtId="38" fontId="56" fillId="6" borderId="61" xfId="1" applyFont="1" applyFill="1" applyBorder="1" applyAlignment="1" applyProtection="1">
      <alignment horizontal="right" vertical="center" shrinkToFit="1"/>
    </xf>
    <xf numFmtId="38" fontId="56" fillId="6" borderId="87" xfId="1" applyFont="1" applyFill="1" applyBorder="1" applyAlignment="1" applyProtection="1">
      <alignment horizontal="right" vertical="center" shrinkToFit="1"/>
    </xf>
    <xf numFmtId="38" fontId="56" fillId="0" borderId="48"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protection locked="0"/>
    </xf>
    <xf numFmtId="38" fontId="56" fillId="0" borderId="61"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protection locked="0"/>
    </xf>
    <xf numFmtId="38" fontId="56" fillId="0" borderId="87"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protection locked="0"/>
    </xf>
    <xf numFmtId="38" fontId="45" fillId="8" borderId="100" xfId="1" applyFont="1" applyFill="1" applyBorder="1" applyAlignment="1" applyProtection="1">
      <alignment horizontal="right" vertical="center" shrinkToFit="1"/>
      <protection locked="0"/>
    </xf>
    <xf numFmtId="38" fontId="56" fillId="6" borderId="94" xfId="1" applyFont="1" applyFill="1" applyBorder="1" applyAlignment="1" applyProtection="1">
      <alignment horizontal="right" vertical="center" shrinkToFit="1"/>
    </xf>
    <xf numFmtId="38" fontId="56" fillId="6" borderId="57" xfId="1" applyFont="1" applyFill="1" applyBorder="1" applyAlignment="1" applyProtection="1">
      <alignment horizontal="right" vertical="center" shrinkToFit="1"/>
    </xf>
    <xf numFmtId="38" fontId="56" fillId="6" borderId="17" xfId="1" applyFont="1" applyFill="1" applyBorder="1" applyAlignment="1" applyProtection="1">
      <alignment horizontal="right" vertical="center" shrinkToFit="1"/>
    </xf>
    <xf numFmtId="0" fontId="47" fillId="9" borderId="75" xfId="15" applyFont="1" applyFill="1" applyBorder="1">
      <alignment vertical="center"/>
    </xf>
    <xf numFmtId="0" fontId="47" fillId="9" borderId="76" xfId="15" applyFont="1" applyFill="1" applyBorder="1">
      <alignment vertical="center"/>
    </xf>
    <xf numFmtId="0" fontId="51" fillId="9" borderId="75" xfId="15" applyFont="1" applyFill="1" applyBorder="1">
      <alignment vertical="center"/>
    </xf>
    <xf numFmtId="0" fontId="68" fillId="6" borderId="0" xfId="15" applyFont="1" applyFill="1">
      <alignment vertical="center"/>
    </xf>
    <xf numFmtId="49" fontId="67" fillId="6" borderId="0" xfId="15" applyNumberFormat="1" applyFont="1" applyFill="1">
      <alignment vertical="center"/>
    </xf>
    <xf numFmtId="0" fontId="62" fillId="0" borderId="0" xfId="15" applyFont="1">
      <alignment vertical="center"/>
    </xf>
    <xf numFmtId="0" fontId="54" fillId="0" borderId="0" xfId="0" applyFont="1" applyAlignment="1">
      <alignment vertical="center" shrinkToFit="1"/>
    </xf>
    <xf numFmtId="38" fontId="45" fillId="0" borderId="0" xfId="2" applyFont="1" applyFill="1" applyBorder="1" applyAlignment="1" applyProtection="1">
      <alignment horizontal="right" vertical="center" wrapText="1"/>
    </xf>
    <xf numFmtId="38" fontId="45" fillId="0" borderId="26" xfId="2" applyFont="1" applyFill="1" applyBorder="1" applyAlignment="1" applyProtection="1">
      <alignment horizontal="right" vertical="center" wrapText="1"/>
    </xf>
    <xf numFmtId="38" fontId="45" fillId="6" borderId="0" xfId="2" applyFont="1" applyFill="1" applyBorder="1" applyAlignment="1" applyProtection="1">
      <alignment vertical="center"/>
    </xf>
    <xf numFmtId="38" fontId="45" fillId="0" borderId="18" xfId="2" applyFont="1" applyFill="1" applyBorder="1" applyAlignment="1" applyProtection="1">
      <alignment vertical="center" wrapText="1"/>
    </xf>
    <xf numFmtId="38" fontId="71" fillId="0" borderId="0" xfId="2" applyFont="1" applyFill="1" applyAlignment="1" applyProtection="1">
      <alignment horizontal="center" vertical="center"/>
      <protection locked="0"/>
    </xf>
    <xf numFmtId="38" fontId="71" fillId="0" borderId="0" xfId="2" applyFont="1" applyFill="1" applyAlignment="1" applyProtection="1">
      <alignment vertical="center"/>
      <protection locked="0"/>
    </xf>
    <xf numFmtId="0" fontId="68" fillId="6" borderId="0" xfId="15" applyFont="1" applyFill="1" applyAlignment="1">
      <alignment horizontal="center" vertical="center"/>
    </xf>
    <xf numFmtId="0" fontId="76" fillId="6" borderId="0" xfId="15" applyFont="1" applyFill="1">
      <alignment vertical="center"/>
    </xf>
    <xf numFmtId="0" fontId="72" fillId="6" borderId="0" xfId="15" applyFont="1" applyFill="1">
      <alignment vertical="center"/>
    </xf>
    <xf numFmtId="0" fontId="75" fillId="6" borderId="0" xfId="15" applyFont="1" applyFill="1">
      <alignment vertical="center"/>
    </xf>
    <xf numFmtId="0" fontId="73" fillId="6" borderId="0" xfId="15" applyFont="1" applyFill="1">
      <alignment vertical="center"/>
    </xf>
    <xf numFmtId="38" fontId="71" fillId="0" borderId="0" xfId="2" applyFont="1" applyFill="1" applyAlignment="1" applyProtection="1">
      <alignment horizontal="center" vertical="center"/>
    </xf>
    <xf numFmtId="38" fontId="75" fillId="0" borderId="0" xfId="2" applyFont="1" applyFill="1" applyAlignment="1" applyProtection="1">
      <alignment vertical="center"/>
    </xf>
    <xf numFmtId="0" fontId="73" fillId="6" borderId="0" xfId="15" applyFont="1" applyFill="1" applyAlignment="1">
      <alignment horizontal="left" vertical="center"/>
    </xf>
    <xf numFmtId="56" fontId="47" fillId="0" borderId="62" xfId="15" applyNumberFormat="1" applyFont="1" applyBorder="1" applyAlignment="1">
      <alignment horizontal="center" vertical="center" shrinkToFit="1"/>
    </xf>
    <xf numFmtId="56" fontId="47" fillId="0" borderId="78" xfId="15" applyNumberFormat="1" applyFont="1" applyBorder="1" applyAlignment="1">
      <alignment vertical="center" shrinkToFit="1"/>
    </xf>
    <xf numFmtId="49" fontId="70" fillId="6" borderId="0" xfId="15" applyNumberFormat="1" applyFont="1" applyFill="1">
      <alignment vertical="center"/>
    </xf>
    <xf numFmtId="49" fontId="70" fillId="0" borderId="0" xfId="15" applyNumberFormat="1" applyFont="1">
      <alignment vertical="center"/>
    </xf>
    <xf numFmtId="49" fontId="77" fillId="6" borderId="0" xfId="15" applyNumberFormat="1" applyFont="1" applyFill="1">
      <alignment vertical="center"/>
    </xf>
    <xf numFmtId="0" fontId="79" fillId="6" borderId="0" xfId="15" applyFont="1" applyFill="1" applyAlignment="1">
      <alignment horizontal="left" vertical="center" indent="15"/>
    </xf>
    <xf numFmtId="0" fontId="46" fillId="6" borderId="0" xfId="0" applyFont="1" applyFill="1">
      <alignment vertical="center"/>
    </xf>
    <xf numFmtId="0" fontId="69" fillId="6" borderId="0" xfId="0" applyFont="1" applyFill="1">
      <alignment vertical="center"/>
    </xf>
    <xf numFmtId="38" fontId="47" fillId="6" borderId="0" xfId="2" applyFont="1" applyFill="1" applyBorder="1" applyAlignment="1" applyProtection="1">
      <alignment vertical="center"/>
    </xf>
    <xf numFmtId="0" fontId="47" fillId="6" borderId="0" xfId="0" applyFont="1" applyFill="1" applyAlignment="1">
      <alignment horizontal="left" vertical="center" wrapText="1"/>
    </xf>
    <xf numFmtId="0" fontId="47" fillId="6" borderId="0" xfId="0" applyFont="1" applyFill="1">
      <alignment vertical="center"/>
    </xf>
    <xf numFmtId="0" fontId="45" fillId="6" borderId="0" xfId="15" applyFont="1" applyFill="1" applyAlignment="1">
      <alignment vertical="top" wrapText="1"/>
    </xf>
    <xf numFmtId="0" fontId="45" fillId="6" borderId="0" xfId="15" applyFont="1" applyFill="1" applyAlignment="1">
      <alignment horizontal="center" vertical="center" wrapText="1"/>
    </xf>
    <xf numFmtId="38" fontId="45" fillId="6" borderId="0" xfId="2" applyFont="1" applyFill="1" applyBorder="1" applyAlignment="1" applyProtection="1">
      <alignment horizontal="right" vertical="center" wrapText="1"/>
    </xf>
    <xf numFmtId="38" fontId="47" fillId="6" borderId="0" xfId="1" applyFont="1" applyFill="1" applyProtection="1">
      <alignment vertical="center"/>
    </xf>
    <xf numFmtId="38" fontId="48" fillId="6" borderId="0" xfId="1" applyFont="1" applyFill="1" applyAlignment="1" applyProtection="1">
      <alignment vertical="center"/>
    </xf>
    <xf numFmtId="38" fontId="47" fillId="6" borderId="0" xfId="1" applyFont="1" applyFill="1" applyAlignment="1" applyProtection="1">
      <alignment vertical="center"/>
    </xf>
    <xf numFmtId="0" fontId="55" fillId="6" borderId="0" xfId="15" applyFont="1" applyFill="1" applyAlignment="1">
      <alignment vertical="center" wrapText="1"/>
    </xf>
    <xf numFmtId="38" fontId="47" fillId="6" borderId="0" xfId="1" applyFont="1" applyFill="1" applyBorder="1" applyAlignment="1" applyProtection="1">
      <alignment horizontal="center" vertical="center"/>
    </xf>
    <xf numFmtId="38" fontId="45" fillId="6" borderId="0" xfId="1" applyFont="1" applyFill="1" applyBorder="1" applyProtection="1">
      <alignment vertical="center"/>
    </xf>
    <xf numFmtId="38" fontId="45" fillId="6" borderId="21" xfId="1" applyFont="1" applyFill="1" applyBorder="1" applyAlignment="1" applyProtection="1">
      <alignment vertical="center" wrapText="1"/>
    </xf>
    <xf numFmtId="38" fontId="48" fillId="6" borderId="21" xfId="0" applyNumberFormat="1" applyFont="1" applyFill="1" applyBorder="1">
      <alignment vertical="center"/>
    </xf>
    <xf numFmtId="0" fontId="47" fillId="6" borderId="21" xfId="15" applyFont="1" applyFill="1" applyBorder="1" applyAlignment="1">
      <alignment vertical="center" shrinkToFit="1"/>
    </xf>
    <xf numFmtId="0" fontId="45" fillId="0" borderId="12" xfId="15" applyFont="1" applyBorder="1" applyAlignment="1">
      <alignment vertical="center" shrinkToFit="1"/>
    </xf>
    <xf numFmtId="0" fontId="45" fillId="0" borderId="11" xfId="15" applyFont="1" applyBorder="1" applyAlignment="1">
      <alignment vertical="center" shrinkToFit="1"/>
    </xf>
    <xf numFmtId="0" fontId="45" fillId="0" borderId="98" xfId="15" applyFont="1" applyBorder="1" applyAlignment="1">
      <alignment vertical="center" shrinkToFit="1"/>
    </xf>
    <xf numFmtId="38" fontId="45" fillId="0" borderId="58" xfId="2" applyFont="1" applyFill="1" applyBorder="1" applyAlignment="1" applyProtection="1">
      <alignment vertical="center" shrinkToFit="1"/>
    </xf>
    <xf numFmtId="0" fontId="47" fillId="0" borderId="45" xfId="15" applyFont="1" applyBorder="1" applyAlignment="1">
      <alignment horizontal="center" vertical="center" shrinkToFit="1"/>
    </xf>
    <xf numFmtId="0" fontId="47" fillId="0" borderId="45" xfId="15" applyFont="1" applyBorder="1" applyAlignment="1">
      <alignment vertical="center" shrinkToFit="1"/>
    </xf>
    <xf numFmtId="0" fontId="47" fillId="0" borderId="45" xfId="0" applyFont="1" applyBorder="1" applyAlignment="1">
      <alignment horizontal="center" vertical="center" shrinkToFit="1"/>
    </xf>
    <xf numFmtId="0" fontId="47" fillId="0" borderId="47" xfId="0" applyFont="1" applyBorder="1" applyAlignment="1">
      <alignment vertical="center" shrinkToFit="1"/>
    </xf>
    <xf numFmtId="0" fontId="45" fillId="0" borderId="6" xfId="15" applyFont="1" applyBorder="1" applyAlignment="1">
      <alignment vertical="center" shrinkToFit="1"/>
    </xf>
    <xf numFmtId="0" fontId="45" fillId="6" borderId="0" xfId="15" applyFont="1" applyFill="1" applyAlignment="1">
      <alignment horizontal="center" vertical="center" shrinkToFit="1"/>
    </xf>
    <xf numFmtId="38" fontId="45" fillId="0" borderId="0" xfId="1" applyFont="1" applyBorder="1" applyAlignment="1">
      <alignment horizontal="center" vertical="center" shrinkToFit="1"/>
    </xf>
    <xf numFmtId="38" fontId="45" fillId="6" borderId="0" xfId="1" applyFont="1" applyFill="1" applyAlignment="1">
      <alignment horizontal="center" vertical="center" shrinkToFit="1"/>
    </xf>
    <xf numFmtId="0" fontId="47" fillId="8" borderId="0" xfId="15" applyFont="1" applyFill="1" applyProtection="1">
      <alignment vertical="center"/>
      <protection locked="0"/>
    </xf>
    <xf numFmtId="0" fontId="47" fillId="4" borderId="124"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6" xfId="15" applyFont="1" applyFill="1" applyBorder="1" applyAlignment="1">
      <alignment horizontal="center" vertical="center"/>
    </xf>
    <xf numFmtId="0" fontId="47" fillId="4" borderId="125" xfId="0" applyFont="1" applyFill="1" applyBorder="1" applyAlignment="1">
      <alignment horizontal="center" vertical="center"/>
    </xf>
    <xf numFmtId="38" fontId="45" fillId="8" borderId="61" xfId="1" applyFont="1" applyFill="1" applyBorder="1" applyAlignment="1" applyProtection="1">
      <alignment horizontal="right" vertical="center" shrinkToFit="1"/>
      <protection locked="0"/>
    </xf>
    <xf numFmtId="38" fontId="45" fillId="8" borderId="87" xfId="1" applyFont="1" applyFill="1" applyBorder="1" applyAlignment="1" applyProtection="1">
      <alignment horizontal="right" vertical="center" shrinkToFit="1"/>
      <protection locked="0"/>
    </xf>
    <xf numFmtId="38" fontId="55" fillId="4" borderId="65" xfId="1" applyFont="1" applyFill="1" applyBorder="1" applyAlignment="1" applyProtection="1">
      <alignment horizontal="center" vertical="center" shrinkToFit="1"/>
    </xf>
    <xf numFmtId="38" fontId="45" fillId="4" borderId="104" xfId="1" applyFont="1" applyFill="1" applyBorder="1" applyAlignment="1" applyProtection="1">
      <alignment horizontal="center" vertical="center" shrinkToFit="1"/>
    </xf>
    <xf numFmtId="38" fontId="45" fillId="4" borderId="105" xfId="1" applyFont="1" applyFill="1" applyBorder="1" applyAlignment="1" applyProtection="1">
      <alignment horizontal="center" vertical="center" shrinkToFit="1"/>
    </xf>
    <xf numFmtId="38" fontId="55" fillId="4" borderId="106" xfId="1" applyFont="1" applyFill="1" applyBorder="1" applyAlignment="1" applyProtection="1">
      <alignment horizontal="center" vertical="center" shrinkToFit="1"/>
    </xf>
    <xf numFmtId="38" fontId="45" fillId="4" borderId="99" xfId="1" applyFont="1" applyFill="1" applyBorder="1" applyAlignment="1" applyProtection="1">
      <alignment horizontal="center" vertical="center" shrinkToFit="1"/>
    </xf>
    <xf numFmtId="38" fontId="45" fillId="4" borderId="67" xfId="1" applyFont="1" applyFill="1" applyBorder="1" applyAlignment="1" applyProtection="1">
      <alignment horizontal="center" vertical="center" shrinkToFit="1"/>
    </xf>
    <xf numFmtId="38" fontId="45" fillId="4" borderId="66" xfId="1" applyFont="1" applyFill="1" applyBorder="1" applyAlignment="1" applyProtection="1">
      <alignment horizontal="center" vertical="center" shrinkToFit="1"/>
    </xf>
    <xf numFmtId="38" fontId="55" fillId="4" borderId="66" xfId="1" applyFont="1" applyFill="1" applyBorder="1" applyAlignment="1" applyProtection="1">
      <alignment horizontal="center" vertical="center" shrinkToFit="1"/>
    </xf>
    <xf numFmtId="38" fontId="56" fillId="0" borderId="13" xfId="1" applyFont="1" applyBorder="1" applyAlignment="1">
      <alignment horizontal="right" vertical="center" shrinkToFit="1"/>
    </xf>
    <xf numFmtId="38" fontId="56" fillId="0" borderId="2" xfId="1" applyFont="1" applyBorder="1" applyAlignment="1">
      <alignment horizontal="right" vertical="center" shrinkToFit="1"/>
    </xf>
    <xf numFmtId="38" fontId="56" fillId="0" borderId="72" xfId="1" applyFont="1" applyBorder="1" applyAlignment="1">
      <alignment horizontal="right" vertical="center" shrinkToFit="1"/>
    </xf>
    <xf numFmtId="38" fontId="55" fillId="4" borderId="101" xfId="1" applyFont="1" applyFill="1" applyBorder="1" applyAlignment="1" applyProtection="1">
      <alignment horizontal="center" vertical="center" shrinkToFit="1"/>
    </xf>
    <xf numFmtId="38" fontId="45" fillId="4" borderId="100" xfId="1" applyFont="1" applyFill="1" applyBorder="1" applyAlignment="1" applyProtection="1">
      <alignment horizontal="center" vertical="center" shrinkToFit="1"/>
    </xf>
    <xf numFmtId="0" fontId="81" fillId="0" borderId="0" xfId="15" applyFont="1">
      <alignment vertical="center"/>
    </xf>
    <xf numFmtId="0" fontId="78" fillId="6" borderId="0" xfId="15" applyFont="1" applyFill="1" applyAlignment="1">
      <alignment vertical="center" wrapText="1"/>
    </xf>
    <xf numFmtId="38" fontId="73" fillId="6" borderId="0" xfId="15" applyNumberFormat="1" applyFont="1" applyFill="1">
      <alignment vertical="center"/>
    </xf>
    <xf numFmtId="0" fontId="84" fillId="0" borderId="0" xfId="15" applyFont="1" applyAlignment="1">
      <alignment horizontal="center"/>
    </xf>
    <xf numFmtId="0" fontId="51" fillId="6" borderId="0" xfId="15" applyFont="1" applyFill="1" applyAlignment="1">
      <alignment horizontal="center" vertical="center" shrinkToFit="1"/>
    </xf>
    <xf numFmtId="0" fontId="50" fillId="6" borderId="0" xfId="15" applyFont="1" applyFill="1">
      <alignment vertical="center"/>
    </xf>
    <xf numFmtId="0" fontId="50" fillId="6" borderId="0" xfId="15" applyFont="1" applyFill="1" applyAlignment="1">
      <alignment horizontal="center" vertical="center"/>
    </xf>
    <xf numFmtId="0" fontId="50" fillId="6" borderId="0" xfId="15" applyFont="1" applyFill="1" applyAlignment="1">
      <alignment horizontal="right" vertical="center"/>
    </xf>
    <xf numFmtId="0" fontId="47" fillId="4" borderId="124"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6" xfId="15" applyFont="1" applyFill="1" applyBorder="1" applyAlignment="1">
      <alignment horizontal="center" vertical="center" shrinkToFit="1"/>
    </xf>
    <xf numFmtId="0" fontId="47" fillId="4" borderId="125" xfId="0" applyFont="1" applyFill="1" applyBorder="1" applyAlignment="1">
      <alignment horizontal="center" vertical="center" shrinkToFit="1"/>
    </xf>
    <xf numFmtId="38" fontId="45" fillId="0" borderId="7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5" fillId="14" borderId="0" xfId="15" applyNumberFormat="1" applyFont="1" applyFill="1" applyAlignment="1">
      <alignment horizontal="left" vertical="center"/>
    </xf>
    <xf numFmtId="0" fontId="86" fillId="14" borderId="0" xfId="15" applyFont="1" applyFill="1">
      <alignment vertical="center"/>
    </xf>
    <xf numFmtId="0" fontId="45" fillId="14" borderId="0" xfId="15" applyFont="1" applyFill="1">
      <alignment vertical="center"/>
    </xf>
    <xf numFmtId="38" fontId="45" fillId="14" borderId="0" xfId="15" applyNumberFormat="1" applyFont="1" applyFill="1" applyAlignment="1">
      <alignment horizontal="right" vertical="center" shrinkToFit="1"/>
    </xf>
    <xf numFmtId="38" fontId="85" fillId="14" borderId="0" xfId="15" applyNumberFormat="1" applyFont="1" applyFill="1" applyAlignment="1">
      <alignment horizontal="right" vertical="center" shrinkToFit="1"/>
    </xf>
    <xf numFmtId="38" fontId="45" fillId="0" borderId="20" xfId="2" applyFont="1" applyFill="1" applyBorder="1" applyAlignment="1" applyProtection="1">
      <alignment vertical="center" wrapText="1"/>
    </xf>
    <xf numFmtId="38" fontId="56" fillId="6" borderId="131" xfId="1" applyFont="1" applyFill="1" applyBorder="1" applyAlignment="1" applyProtection="1">
      <alignment horizontal="right" vertical="center" shrinkToFit="1"/>
    </xf>
    <xf numFmtId="38" fontId="56" fillId="6" borderId="46" xfId="1" applyFont="1" applyFill="1" applyBorder="1" applyAlignment="1" applyProtection="1">
      <alignment horizontal="right" vertical="center" shrinkToFit="1"/>
    </xf>
    <xf numFmtId="38" fontId="56" fillId="6" borderId="134" xfId="1" applyFont="1" applyFill="1" applyBorder="1" applyAlignment="1" applyProtection="1">
      <alignment horizontal="right" vertical="center" shrinkToFit="1"/>
    </xf>
    <xf numFmtId="38" fontId="56" fillId="6" borderId="27" xfId="1" applyFont="1" applyFill="1" applyBorder="1" applyAlignment="1" applyProtection="1">
      <alignment horizontal="right" vertical="center" shrinkToFit="1"/>
    </xf>
    <xf numFmtId="38" fontId="71" fillId="0" borderId="0" xfId="2" applyFont="1" applyFill="1" applyAlignment="1" applyProtection="1">
      <alignment vertical="center"/>
    </xf>
    <xf numFmtId="38" fontId="45" fillId="8" borderId="48" xfId="1" applyFont="1" applyFill="1" applyBorder="1" applyAlignment="1" applyProtection="1">
      <alignment horizontal="right" vertical="center" shrinkToFit="1"/>
    </xf>
    <xf numFmtId="38" fontId="45" fillId="8" borderId="13" xfId="1" applyFont="1" applyFill="1" applyBorder="1" applyAlignment="1" applyProtection="1">
      <alignment horizontal="right" vertical="center" shrinkToFit="1"/>
    </xf>
    <xf numFmtId="38" fontId="56" fillId="0" borderId="13" xfId="1" applyFont="1" applyBorder="1" applyAlignment="1" applyProtection="1">
      <alignment horizontal="right" vertical="center" shrinkToFit="1"/>
    </xf>
    <xf numFmtId="38" fontId="45" fillId="8" borderId="87" xfId="1" applyFont="1" applyFill="1" applyBorder="1" applyAlignment="1" applyProtection="1">
      <alignment horizontal="right" vertical="center" shrinkToFit="1"/>
    </xf>
    <xf numFmtId="38" fontId="45" fillId="8" borderId="72" xfId="1" applyFont="1" applyFill="1" applyBorder="1" applyAlignment="1" applyProtection="1">
      <alignment horizontal="right" vertical="center" shrinkToFit="1"/>
    </xf>
    <xf numFmtId="38" fontId="56" fillId="0" borderId="72" xfId="1" applyFont="1" applyBorder="1" applyAlignment="1" applyProtection="1">
      <alignment horizontal="right" vertical="center" shrinkToFit="1"/>
    </xf>
    <xf numFmtId="38" fontId="45" fillId="0" borderId="0" xfId="1" applyFont="1" applyBorder="1" applyAlignment="1" applyProtection="1">
      <alignment horizontal="center" vertical="center"/>
    </xf>
    <xf numFmtId="38" fontId="45" fillId="0" borderId="0" xfId="1" applyFont="1" applyAlignment="1" applyProtection="1">
      <alignment horizontal="center" vertical="center"/>
    </xf>
    <xf numFmtId="38" fontId="45" fillId="14" borderId="0" xfId="1" applyFont="1" applyFill="1" applyAlignment="1" applyProtection="1">
      <alignment horizontal="right" vertical="center" shrinkToFit="1"/>
    </xf>
    <xf numFmtId="38" fontId="45" fillId="8" borderId="84" xfId="1" applyFont="1" applyFill="1" applyBorder="1" applyAlignment="1" applyProtection="1">
      <alignment horizontal="right" vertical="center" shrinkToFit="1"/>
    </xf>
    <xf numFmtId="38" fontId="45" fillId="8" borderId="133" xfId="1" applyFont="1" applyFill="1" applyBorder="1" applyAlignment="1" applyProtection="1">
      <alignment horizontal="right" vertical="center" shrinkToFit="1"/>
    </xf>
    <xf numFmtId="38" fontId="45" fillId="8" borderId="22" xfId="1" applyFont="1" applyFill="1" applyBorder="1" applyAlignment="1" applyProtection="1">
      <alignment horizontal="right" vertical="center" shrinkToFit="1"/>
    </xf>
    <xf numFmtId="38" fontId="45" fillId="8" borderId="102" xfId="1" applyFont="1" applyFill="1" applyBorder="1" applyAlignment="1" applyProtection="1">
      <alignment horizontal="right" vertical="center" shrinkToFit="1"/>
    </xf>
    <xf numFmtId="38" fontId="45" fillId="8" borderId="132" xfId="1" applyFont="1" applyFill="1" applyBorder="1" applyAlignment="1" applyProtection="1">
      <alignment horizontal="right" vertical="center" shrinkToFit="1"/>
    </xf>
    <xf numFmtId="38" fontId="45" fillId="8" borderId="49" xfId="1" applyFont="1" applyFill="1" applyBorder="1" applyAlignment="1" applyProtection="1">
      <alignment horizontal="right" vertical="center" shrinkToFit="1"/>
    </xf>
    <xf numFmtId="38" fontId="45" fillId="8" borderId="89" xfId="1" applyFont="1" applyFill="1" applyBorder="1" applyAlignment="1" applyProtection="1">
      <alignment horizontal="right" vertical="center" shrinkToFit="1"/>
    </xf>
    <xf numFmtId="38" fontId="45" fillId="8" borderId="73" xfId="1" applyFont="1" applyFill="1" applyBorder="1" applyAlignment="1" applyProtection="1">
      <alignment horizontal="right" vertical="center" shrinkToFit="1"/>
    </xf>
    <xf numFmtId="38" fontId="45" fillId="8" borderId="2" xfId="1" applyFont="1" applyFill="1" applyBorder="1" applyAlignment="1" applyProtection="1">
      <alignment horizontal="right" vertical="center" shrinkToFit="1"/>
    </xf>
    <xf numFmtId="38" fontId="45" fillId="8" borderId="1" xfId="1" applyFont="1" applyFill="1" applyBorder="1" applyAlignment="1" applyProtection="1">
      <alignment horizontal="right" vertical="center" shrinkToFit="1"/>
    </xf>
    <xf numFmtId="38" fontId="45" fillId="8" borderId="103" xfId="1" applyFont="1" applyFill="1" applyBorder="1" applyAlignment="1" applyProtection="1">
      <alignment horizontal="right" vertical="center" shrinkToFit="1"/>
    </xf>
    <xf numFmtId="38" fontId="45" fillId="8" borderId="3" xfId="1" applyFont="1" applyFill="1" applyBorder="1" applyAlignment="1" applyProtection="1">
      <alignment horizontal="right" vertical="center" shrinkToFit="1"/>
    </xf>
    <xf numFmtId="38" fontId="45" fillId="8" borderId="82" xfId="1" applyFont="1" applyFill="1" applyBorder="1" applyAlignment="1" applyProtection="1">
      <alignment horizontal="right" vertical="center" shrinkToFit="1"/>
    </xf>
    <xf numFmtId="38" fontId="45" fillId="8" borderId="135" xfId="1" applyFont="1" applyFill="1" applyBorder="1" applyAlignment="1" applyProtection="1">
      <alignment horizontal="right" vertical="center" shrinkToFit="1"/>
    </xf>
    <xf numFmtId="38" fontId="45" fillId="8" borderId="10" xfId="1" applyFont="1" applyFill="1" applyBorder="1" applyAlignment="1" applyProtection="1">
      <alignment horizontal="right" vertical="center" shrinkToFit="1"/>
    </xf>
    <xf numFmtId="38" fontId="45" fillId="8" borderId="86" xfId="1" applyFont="1" applyFill="1" applyBorder="1" applyAlignment="1" applyProtection="1">
      <alignment horizontal="right" vertical="center" shrinkToFit="1"/>
    </xf>
    <xf numFmtId="38" fontId="45" fillId="8" borderId="64" xfId="1" applyFont="1" applyFill="1" applyBorder="1" applyAlignment="1" applyProtection="1">
      <alignment horizontal="right" vertical="center" shrinkToFit="1"/>
    </xf>
    <xf numFmtId="38" fontId="45" fillId="8" borderId="95" xfId="1" applyFont="1" applyFill="1" applyBorder="1" applyAlignment="1" applyProtection="1">
      <alignment horizontal="right" vertical="center" shrinkToFit="1"/>
    </xf>
    <xf numFmtId="38" fontId="45" fillId="8" borderId="25" xfId="1" applyFont="1" applyFill="1" applyBorder="1" applyAlignment="1" applyProtection="1">
      <alignment horizontal="right" vertical="center" shrinkToFit="1"/>
    </xf>
    <xf numFmtId="38" fontId="45" fillId="8" borderId="6" xfId="1" applyFont="1" applyFill="1" applyBorder="1" applyAlignment="1" applyProtection="1">
      <alignment horizontal="right" vertical="center" shrinkToFit="1"/>
    </xf>
    <xf numFmtId="38" fontId="45" fillId="8" borderId="5" xfId="1" applyFont="1" applyFill="1" applyBorder="1" applyAlignment="1" applyProtection="1">
      <alignment horizontal="right" vertical="center" shrinkToFit="1"/>
      <protection locked="0"/>
    </xf>
    <xf numFmtId="38" fontId="45" fillId="0" borderId="0" xfId="1" applyFont="1" applyFill="1" applyBorder="1" applyAlignment="1" applyProtection="1">
      <alignment horizontal="right" vertical="center" shrinkToFit="1"/>
      <protection locked="0"/>
    </xf>
    <xf numFmtId="0" fontId="45" fillId="8" borderId="13" xfId="1" applyNumberFormat="1" applyFont="1" applyFill="1" applyBorder="1" applyAlignment="1" applyProtection="1">
      <alignment horizontal="right" vertical="center" shrinkToFit="1"/>
      <protection locked="0"/>
    </xf>
    <xf numFmtId="0" fontId="45" fillId="8" borderId="95" xfId="1" applyNumberFormat="1" applyFont="1" applyFill="1" applyBorder="1" applyAlignment="1" applyProtection="1">
      <alignment horizontal="right" vertical="center" shrinkToFit="1"/>
      <protection locked="0"/>
    </xf>
    <xf numFmtId="0" fontId="45" fillId="8" borderId="2" xfId="1" applyNumberFormat="1" applyFont="1" applyFill="1" applyBorder="1" applyAlignment="1" applyProtection="1">
      <alignment horizontal="right" vertical="center" shrinkToFit="1"/>
      <protection locked="0"/>
    </xf>
    <xf numFmtId="0" fontId="45" fillId="8" borderId="58" xfId="1" applyNumberFormat="1" applyFont="1" applyFill="1" applyBorder="1" applyAlignment="1" applyProtection="1">
      <alignment horizontal="right" vertical="center" shrinkToFit="1"/>
      <protection locked="0"/>
    </xf>
    <xf numFmtId="0" fontId="45" fillId="8" borderId="72" xfId="1" applyNumberFormat="1" applyFont="1" applyFill="1" applyBorder="1" applyAlignment="1" applyProtection="1">
      <alignment horizontal="right" vertical="center" shrinkToFit="1"/>
      <protection locked="0"/>
    </xf>
    <xf numFmtId="0" fontId="45" fillId="8" borderId="59"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protection locked="0"/>
    </xf>
    <xf numFmtId="0" fontId="45" fillId="8" borderId="103" xfId="1" applyNumberFormat="1" applyFont="1" applyFill="1" applyBorder="1" applyAlignment="1" applyProtection="1">
      <alignment horizontal="right" vertical="center" shrinkToFit="1"/>
      <protection locked="0"/>
    </xf>
    <xf numFmtId="0" fontId="45" fillId="8" borderId="10" xfId="1" applyNumberFormat="1" applyFont="1" applyFill="1" applyBorder="1" applyAlignment="1" applyProtection="1">
      <alignment horizontal="right" vertical="center" shrinkToFit="1"/>
      <protection locked="0"/>
    </xf>
    <xf numFmtId="0" fontId="45" fillId="8" borderId="22" xfId="1" applyNumberFormat="1" applyFont="1" applyFill="1" applyBorder="1" applyAlignment="1" applyProtection="1">
      <alignment horizontal="right" vertical="center" shrinkToFit="1"/>
      <protection locked="0"/>
    </xf>
    <xf numFmtId="0" fontId="45" fillId="8" borderId="6" xfId="1" applyNumberFormat="1" applyFont="1" applyFill="1" applyBorder="1" applyAlignment="1" applyProtection="1">
      <alignment horizontal="right" vertical="center" shrinkToFit="1"/>
      <protection locked="0"/>
    </xf>
    <xf numFmtId="0" fontId="45" fillId="8" borderId="89" xfId="1" applyNumberFormat="1" applyFont="1" applyFill="1" applyBorder="1" applyAlignment="1" applyProtection="1">
      <alignment horizontal="right" vertical="center" shrinkToFit="1"/>
      <protection locked="0"/>
    </xf>
    <xf numFmtId="0" fontId="45" fillId="8" borderId="49" xfId="1" applyNumberFormat="1" applyFont="1" applyFill="1" applyBorder="1" applyAlignment="1" applyProtection="1">
      <alignment horizontal="right" vertical="center" shrinkToFit="1"/>
      <protection locked="0"/>
    </xf>
    <xf numFmtId="0" fontId="45" fillId="8" borderId="1" xfId="1" applyNumberFormat="1" applyFont="1" applyFill="1" applyBorder="1" applyAlignment="1" applyProtection="1">
      <alignment horizontal="right" vertical="center" shrinkToFit="1"/>
      <protection locked="0"/>
    </xf>
    <xf numFmtId="0" fontId="45" fillId="8" borderId="73" xfId="1" applyNumberFormat="1" applyFont="1" applyFill="1" applyBorder="1" applyAlignment="1" applyProtection="1">
      <alignment horizontal="right" vertical="center" shrinkToFit="1"/>
      <protection locked="0"/>
    </xf>
    <xf numFmtId="0" fontId="45" fillId="8" borderId="3" xfId="1" applyNumberFormat="1" applyFont="1" applyFill="1" applyBorder="1" applyAlignment="1" applyProtection="1">
      <alignment horizontal="right" vertical="center" shrinkToFit="1"/>
      <protection locked="0"/>
    </xf>
    <xf numFmtId="0" fontId="45" fillId="8" borderId="82" xfId="1" applyNumberFormat="1" applyFont="1" applyFill="1" applyBorder="1" applyAlignment="1" applyProtection="1">
      <alignment horizontal="right" vertical="center" shrinkToFit="1"/>
      <protection locked="0"/>
    </xf>
    <xf numFmtId="0" fontId="45" fillId="8" borderId="102" xfId="1" applyNumberFormat="1" applyFont="1" applyFill="1" applyBorder="1" applyAlignment="1" applyProtection="1">
      <alignment horizontal="right" vertical="center" shrinkToFit="1"/>
    </xf>
    <xf numFmtId="0" fontId="45" fillId="8" borderId="103" xfId="1" applyNumberFormat="1" applyFont="1" applyFill="1" applyBorder="1" applyAlignment="1" applyProtection="1">
      <alignment horizontal="right" vertical="center" shrinkToFit="1"/>
    </xf>
    <xf numFmtId="0" fontId="45" fillId="8" borderId="10" xfId="1" applyNumberFormat="1" applyFont="1" applyFill="1" applyBorder="1" applyAlignment="1" applyProtection="1">
      <alignment horizontal="right" vertical="center" shrinkToFit="1"/>
    </xf>
    <xf numFmtId="0" fontId="45" fillId="8" borderId="13" xfId="1" applyNumberFormat="1" applyFont="1" applyFill="1" applyBorder="1" applyAlignment="1" applyProtection="1">
      <alignment horizontal="right" vertical="center" shrinkToFit="1"/>
    </xf>
    <xf numFmtId="0" fontId="45" fillId="8" borderId="2" xfId="1" applyNumberFormat="1" applyFont="1" applyFill="1" applyBorder="1" applyAlignment="1" applyProtection="1">
      <alignment horizontal="right" vertical="center" shrinkToFit="1"/>
    </xf>
    <xf numFmtId="0" fontId="45" fillId="8" borderId="6" xfId="1" applyNumberFormat="1" applyFont="1" applyFill="1" applyBorder="1" applyAlignment="1" applyProtection="1">
      <alignment horizontal="right" vertical="center" shrinkToFit="1"/>
    </xf>
    <xf numFmtId="0" fontId="45" fillId="8" borderId="72" xfId="1" applyNumberFormat="1" applyFont="1" applyFill="1" applyBorder="1" applyAlignment="1" applyProtection="1">
      <alignment horizontal="right" vertical="center" shrinkToFit="1"/>
    </xf>
    <xf numFmtId="0" fontId="45" fillId="8" borderId="89" xfId="1" applyNumberFormat="1" applyFont="1" applyFill="1" applyBorder="1" applyAlignment="1" applyProtection="1">
      <alignment horizontal="right" vertical="center" shrinkToFit="1"/>
    </xf>
    <xf numFmtId="0" fontId="45" fillId="8" borderId="49" xfId="1" applyNumberFormat="1" applyFont="1" applyFill="1" applyBorder="1" applyAlignment="1" applyProtection="1">
      <alignment horizontal="right" vertical="center" shrinkToFit="1"/>
    </xf>
    <xf numFmtId="0" fontId="45" fillId="8" borderId="1" xfId="1" applyNumberFormat="1" applyFont="1" applyFill="1" applyBorder="1" applyAlignment="1" applyProtection="1">
      <alignment horizontal="right" vertical="center" shrinkToFit="1"/>
    </xf>
    <xf numFmtId="0" fontId="45" fillId="8" borderId="82" xfId="1" applyNumberFormat="1" applyFont="1" applyFill="1" applyBorder="1" applyAlignment="1" applyProtection="1">
      <alignment horizontal="right" vertical="center" shrinkToFit="1"/>
    </xf>
    <xf numFmtId="0" fontId="45" fillId="8" borderId="73" xfId="1" applyNumberFormat="1" applyFont="1" applyFill="1" applyBorder="1" applyAlignment="1" applyProtection="1">
      <alignment horizontal="right" vertical="center" shrinkToFit="1"/>
    </xf>
    <xf numFmtId="0" fontId="45" fillId="0" borderId="0" xfId="15" applyFont="1" applyAlignment="1">
      <alignment horizontal="right" vertical="center" shrinkToFit="1"/>
    </xf>
    <xf numFmtId="0" fontId="55" fillId="8" borderId="5" xfId="15" applyFont="1" applyFill="1" applyBorder="1" applyProtection="1">
      <alignment vertical="center"/>
      <protection locked="0"/>
    </xf>
    <xf numFmtId="38" fontId="55" fillId="8" borderId="99" xfId="1" applyFont="1" applyFill="1" applyBorder="1" applyAlignment="1" applyProtection="1">
      <alignment vertical="center" shrinkToFit="1"/>
      <protection locked="0"/>
    </xf>
    <xf numFmtId="0" fontId="55" fillId="8" borderId="10" xfId="1" applyNumberFormat="1" applyFont="1" applyFill="1" applyBorder="1" applyAlignment="1" applyProtection="1">
      <alignment vertical="center" shrinkToFit="1"/>
      <protection locked="0"/>
    </xf>
    <xf numFmtId="0" fontId="55" fillId="8" borderId="3" xfId="1" applyNumberFormat="1" applyFont="1" applyFill="1" applyBorder="1" applyAlignment="1" applyProtection="1">
      <alignment vertical="center" shrinkToFit="1"/>
      <protection locked="0"/>
    </xf>
    <xf numFmtId="0" fontId="55" fillId="8" borderId="82" xfId="1" applyNumberFormat="1" applyFont="1" applyFill="1" applyBorder="1" applyAlignment="1" applyProtection="1">
      <alignment vertical="center" shrinkToFit="1"/>
      <protection locked="0"/>
    </xf>
    <xf numFmtId="0" fontId="55" fillId="8" borderId="66" xfId="15" applyFont="1" applyFill="1" applyBorder="1" applyProtection="1">
      <alignment vertical="center"/>
      <protection locked="0"/>
    </xf>
    <xf numFmtId="0" fontId="55" fillId="8" borderId="102" xfId="15" applyFont="1" applyFill="1" applyBorder="1" applyProtection="1">
      <alignment vertical="center"/>
      <protection locked="0"/>
    </xf>
    <xf numFmtId="0" fontId="55" fillId="8" borderId="132" xfId="15" applyFont="1" applyFill="1" applyBorder="1" applyProtection="1">
      <alignment vertical="center"/>
      <protection locked="0"/>
    </xf>
    <xf numFmtId="0" fontId="55" fillId="8" borderId="2" xfId="15" applyFont="1" applyFill="1" applyBorder="1" applyProtection="1">
      <alignment vertical="center"/>
      <protection locked="0"/>
    </xf>
    <xf numFmtId="0" fontId="55" fillId="8" borderId="1" xfId="15" applyFont="1" applyFill="1" applyBorder="1" applyProtection="1">
      <alignment vertical="center"/>
      <protection locked="0"/>
    </xf>
    <xf numFmtId="0" fontId="55" fillId="8" borderId="72" xfId="15" applyFont="1" applyFill="1" applyBorder="1" applyProtection="1">
      <alignment vertical="center"/>
      <protection locked="0"/>
    </xf>
    <xf numFmtId="0" fontId="55" fillId="8" borderId="73" xfId="15" applyFont="1" applyFill="1" applyBorder="1" applyProtection="1">
      <alignment vertical="center"/>
      <protection locked="0"/>
    </xf>
    <xf numFmtId="38" fontId="45" fillId="0" borderId="0" xfId="1" applyFont="1" applyFill="1" applyBorder="1" applyAlignment="1" applyProtection="1">
      <alignment horizontal="right" vertical="center" shrinkToFit="1"/>
    </xf>
    <xf numFmtId="38" fontId="45" fillId="8" borderId="54" xfId="1" applyFont="1" applyFill="1" applyBorder="1" applyAlignment="1" applyProtection="1">
      <alignment horizontal="right" vertical="center" shrinkToFit="1"/>
    </xf>
    <xf numFmtId="38" fontId="45" fillId="8" borderId="0" xfId="1" applyFont="1" applyFill="1" applyBorder="1" applyAlignment="1" applyProtection="1">
      <alignment horizontal="right" vertical="center" shrinkToFit="1"/>
    </xf>
    <xf numFmtId="0" fontId="45" fillId="8" borderId="136" xfId="1" applyNumberFormat="1" applyFont="1" applyFill="1" applyBorder="1" applyAlignment="1" applyProtection="1">
      <alignment horizontal="right" vertical="center" shrinkToFit="1"/>
    </xf>
    <xf numFmtId="0" fontId="45" fillId="8" borderId="137" xfId="1" applyNumberFormat="1" applyFont="1" applyFill="1" applyBorder="1" applyAlignment="1" applyProtection="1">
      <alignment horizontal="right" vertical="center" shrinkToFit="1"/>
    </xf>
    <xf numFmtId="0" fontId="45" fillId="8" borderId="9" xfId="1" applyNumberFormat="1" applyFont="1" applyFill="1" applyBorder="1" applyAlignment="1" applyProtection="1">
      <alignment horizontal="right" vertical="center" shrinkToFit="1"/>
    </xf>
    <xf numFmtId="0" fontId="45" fillId="8" borderId="16" xfId="1" applyNumberFormat="1" applyFont="1" applyFill="1" applyBorder="1" applyAlignment="1" applyProtection="1">
      <alignment horizontal="right" vertical="center" shrinkToFit="1"/>
    </xf>
    <xf numFmtId="38" fontId="45" fillId="8" borderId="14" xfId="1" applyFont="1" applyFill="1" applyBorder="1" applyAlignment="1" applyProtection="1">
      <alignment horizontal="right" vertical="center" shrinkToFit="1"/>
    </xf>
    <xf numFmtId="38" fontId="55" fillId="8" borderId="14" xfId="15" applyNumberFormat="1" applyFont="1" applyFill="1" applyBorder="1">
      <alignment vertical="center"/>
    </xf>
    <xf numFmtId="38" fontId="55" fillId="8" borderId="133" xfId="15" applyNumberFormat="1" applyFont="1" applyFill="1" applyBorder="1">
      <alignment vertical="center"/>
    </xf>
    <xf numFmtId="38" fontId="55" fillId="8" borderId="67" xfId="1" applyFont="1" applyFill="1" applyBorder="1" applyAlignment="1" applyProtection="1">
      <alignment vertical="center" shrinkToFit="1"/>
    </xf>
    <xf numFmtId="38" fontId="55" fillId="8" borderId="99" xfId="1" applyFont="1" applyFill="1" applyBorder="1" applyAlignment="1" applyProtection="1">
      <alignment vertical="center" shrinkToFit="1"/>
    </xf>
    <xf numFmtId="38" fontId="55" fillId="8" borderId="66" xfId="1" applyFont="1" applyFill="1" applyBorder="1" applyAlignment="1" applyProtection="1">
      <alignment vertical="center" shrinkToFit="1"/>
    </xf>
    <xf numFmtId="0" fontId="55" fillId="8" borderId="102" xfId="15" applyFont="1" applyFill="1" applyBorder="1">
      <alignment vertical="center"/>
    </xf>
    <xf numFmtId="0" fontId="55" fillId="8" borderId="132" xfId="15" applyFont="1" applyFill="1" applyBorder="1">
      <alignment vertical="center"/>
    </xf>
    <xf numFmtId="0" fontId="55" fillId="8" borderId="13" xfId="1" applyNumberFormat="1" applyFont="1" applyFill="1" applyBorder="1" applyAlignment="1" applyProtection="1">
      <alignment vertical="center" shrinkToFit="1"/>
    </xf>
    <xf numFmtId="0" fontId="55" fillId="8" borderId="49" xfId="1" applyNumberFormat="1" applyFont="1" applyFill="1" applyBorder="1" applyAlignment="1" applyProtection="1">
      <alignment vertical="center" shrinkToFit="1"/>
    </xf>
    <xf numFmtId="0" fontId="55" fillId="8" borderId="2" xfId="15" applyFont="1" applyFill="1" applyBorder="1">
      <alignment vertical="center"/>
    </xf>
    <xf numFmtId="0" fontId="55" fillId="8" borderId="1" xfId="15" applyFont="1" applyFill="1" applyBorder="1">
      <alignment vertical="center"/>
    </xf>
    <xf numFmtId="0" fontId="55" fillId="8" borderId="2" xfId="1" applyNumberFormat="1" applyFont="1" applyFill="1" applyBorder="1" applyAlignment="1" applyProtection="1">
      <alignment vertical="center" shrinkToFit="1"/>
    </xf>
    <xf numFmtId="0" fontId="55" fillId="8" borderId="1" xfId="1" applyNumberFormat="1" applyFont="1" applyFill="1" applyBorder="1" applyAlignment="1" applyProtection="1">
      <alignment vertical="center" shrinkToFit="1"/>
    </xf>
    <xf numFmtId="0" fontId="55" fillId="8" borderId="72" xfId="15" applyFont="1" applyFill="1" applyBorder="1">
      <alignment vertical="center"/>
    </xf>
    <xf numFmtId="0" fontId="55" fillId="8" borderId="73" xfId="15" applyFont="1" applyFill="1" applyBorder="1">
      <alignment vertical="center"/>
    </xf>
    <xf numFmtId="0" fontId="55" fillId="8" borderId="72" xfId="1" applyNumberFormat="1" applyFont="1" applyFill="1" applyBorder="1" applyAlignment="1" applyProtection="1">
      <alignment vertical="center" shrinkToFit="1"/>
    </xf>
    <xf numFmtId="0" fontId="55" fillId="8" borderId="73" xfId="1" applyNumberFormat="1" applyFont="1" applyFill="1" applyBorder="1" applyAlignment="1" applyProtection="1">
      <alignment vertical="center" shrinkToFit="1"/>
    </xf>
    <xf numFmtId="38" fontId="45" fillId="8" borderId="67" xfId="1" applyFont="1" applyFill="1" applyBorder="1" applyAlignment="1" applyProtection="1">
      <alignment horizontal="right" vertical="center" shrinkToFit="1"/>
    </xf>
    <xf numFmtId="38" fontId="45" fillId="8" borderId="66" xfId="1" applyFont="1" applyFill="1" applyBorder="1" applyAlignment="1" applyProtection="1">
      <alignment horizontal="right" vertical="center" shrinkToFit="1"/>
    </xf>
    <xf numFmtId="0" fontId="50" fillId="0" borderId="0" xfId="15" applyFont="1">
      <alignment vertical="center"/>
    </xf>
    <xf numFmtId="0" fontId="47" fillId="0" borderId="44" xfId="15" applyFont="1" applyBorder="1" applyAlignment="1">
      <alignment horizontal="center" vertical="center" shrinkToFit="1"/>
    </xf>
    <xf numFmtId="0" fontId="10" fillId="4" borderId="13" xfId="15" applyFont="1" applyFill="1" applyBorder="1" applyAlignment="1">
      <alignment horizontal="center" vertical="center"/>
    </xf>
    <xf numFmtId="0" fontId="10" fillId="0" borderId="10" xfId="15" applyFont="1" applyBorder="1" applyAlignment="1">
      <alignment horizontal="center" vertical="center"/>
    </xf>
    <xf numFmtId="0" fontId="10" fillId="0" borderId="13" xfId="15" applyFont="1" applyBorder="1" applyAlignment="1">
      <alignment horizontal="center" vertical="center"/>
    </xf>
    <xf numFmtId="0" fontId="10" fillId="0" borderId="13" xfId="15" applyFont="1" applyBorder="1" applyAlignment="1">
      <alignment vertical="center" shrinkToFit="1"/>
    </xf>
    <xf numFmtId="38" fontId="17" fillId="0" borderId="13" xfId="2" applyFont="1" applyFill="1" applyBorder="1" applyAlignment="1" applyProtection="1">
      <alignment vertical="center" shrinkToFit="1"/>
    </xf>
    <xf numFmtId="38" fontId="17" fillId="0" borderId="2" xfId="1" applyFont="1" applyFill="1" applyBorder="1" applyAlignment="1" applyProtection="1">
      <alignment horizontal="right" vertical="center"/>
    </xf>
    <xf numFmtId="0" fontId="10" fillId="0" borderId="2" xfId="15" applyFont="1" applyBorder="1" applyAlignment="1">
      <alignment horizontal="center" vertical="center"/>
    </xf>
    <xf numFmtId="0" fontId="10" fillId="0" borderId="2" xfId="15" applyFont="1" applyBorder="1" applyAlignment="1">
      <alignment vertical="center" shrinkToFit="1"/>
    </xf>
    <xf numFmtId="38" fontId="17" fillId="0" borderId="2" xfId="2" applyFont="1" applyFill="1" applyBorder="1" applyAlignment="1" applyProtection="1">
      <alignment vertical="center" shrinkToFit="1"/>
    </xf>
    <xf numFmtId="0" fontId="47" fillId="0" borderId="62" xfId="15" applyFont="1" applyBorder="1" applyAlignment="1">
      <alignment horizontal="center" vertical="center" shrinkToFit="1"/>
    </xf>
    <xf numFmtId="0" fontId="47" fillId="8" borderId="62" xfId="15" applyFont="1" applyFill="1" applyBorder="1" applyAlignment="1" applyProtection="1">
      <alignment horizontal="center" vertical="center" shrinkToFit="1"/>
      <protection locked="0"/>
    </xf>
    <xf numFmtId="0" fontId="47" fillId="8" borderId="62" xfId="15" applyFont="1" applyFill="1" applyBorder="1" applyAlignment="1">
      <alignment horizontal="center" vertical="center" shrinkToFit="1"/>
    </xf>
    <xf numFmtId="0" fontId="89" fillId="0" borderId="0" xfId="11" applyFont="1">
      <alignment vertical="center"/>
    </xf>
    <xf numFmtId="14" fontId="89" fillId="0" borderId="0" xfId="11" applyNumberFormat="1" applyFont="1" applyAlignment="1">
      <alignment horizontal="center" vertical="center"/>
    </xf>
    <xf numFmtId="0" fontId="89" fillId="4" borderId="140" xfId="11" applyFont="1" applyFill="1" applyBorder="1" applyAlignment="1">
      <alignment horizontal="center" vertical="center"/>
    </xf>
    <xf numFmtId="0" fontId="89" fillId="4" borderId="98" xfId="11" applyFont="1" applyFill="1" applyBorder="1" applyAlignment="1">
      <alignment horizontal="center" vertical="center"/>
    </xf>
    <xf numFmtId="0" fontId="89" fillId="4" borderId="101" xfId="11" applyFont="1" applyFill="1" applyBorder="1" applyAlignment="1">
      <alignment horizontal="center" vertical="center" shrinkToFit="1"/>
    </xf>
    <xf numFmtId="0" fontId="89" fillId="4" borderId="67" xfId="11" applyFont="1" applyFill="1" applyBorder="1" applyAlignment="1">
      <alignment horizontal="center" vertical="center" shrinkToFit="1"/>
    </xf>
    <xf numFmtId="0" fontId="89" fillId="4" borderId="66" xfId="11" applyFont="1" applyFill="1" applyBorder="1" applyAlignment="1">
      <alignment horizontal="center" vertical="center" shrinkToFit="1"/>
    </xf>
    <xf numFmtId="0" fontId="89" fillId="4" borderId="65" xfId="11" applyFont="1" applyFill="1" applyBorder="1" applyAlignment="1">
      <alignment horizontal="center" vertical="center" shrinkToFit="1"/>
    </xf>
    <xf numFmtId="0" fontId="89" fillId="4" borderId="143" xfId="11" applyFont="1" applyFill="1" applyBorder="1" applyAlignment="1">
      <alignment horizontal="center" vertical="center" shrinkToFit="1"/>
    </xf>
    <xf numFmtId="0" fontId="89" fillId="4" borderId="144" xfId="11" applyFont="1" applyFill="1" applyBorder="1" applyAlignment="1">
      <alignment horizontal="center" vertical="center" shrinkToFit="1"/>
    </xf>
    <xf numFmtId="0" fontId="89" fillId="0" borderId="0" xfId="11" applyFont="1" applyAlignment="1">
      <alignment horizontal="center" vertical="center" shrinkToFit="1"/>
    </xf>
    <xf numFmtId="0" fontId="89" fillId="0" borderId="0" xfId="11" applyFont="1" applyAlignment="1">
      <alignment horizontal="center" vertical="center"/>
    </xf>
    <xf numFmtId="0" fontId="94" fillId="10" borderId="94" xfId="11" applyFont="1" applyFill="1" applyBorder="1" applyAlignment="1">
      <alignment horizontal="center" vertical="center"/>
    </xf>
    <xf numFmtId="0" fontId="94" fillId="10" borderId="13" xfId="11" applyFont="1" applyFill="1" applyBorder="1" applyAlignment="1">
      <alignment horizontal="center" vertical="center"/>
    </xf>
    <xf numFmtId="0" fontId="94" fillId="10" borderId="49" xfId="11" applyFont="1" applyFill="1" applyBorder="1" applyAlignment="1">
      <alignment horizontal="center" vertical="center"/>
    </xf>
    <xf numFmtId="0" fontId="94" fillId="10" borderId="48" xfId="11" applyFont="1" applyFill="1" applyBorder="1" applyAlignment="1">
      <alignment horizontal="center" vertical="center"/>
    </xf>
    <xf numFmtId="0" fontId="94" fillId="10" borderId="145" xfId="11" applyFont="1" applyFill="1" applyBorder="1" applyAlignment="1">
      <alignment horizontal="center" vertical="center"/>
    </xf>
    <xf numFmtId="0" fontId="94" fillId="10" borderId="95" xfId="11" applyFont="1" applyFill="1" applyBorder="1" applyAlignment="1">
      <alignment horizontal="center" vertical="center"/>
    </xf>
    <xf numFmtId="0" fontId="93" fillId="10" borderId="17" xfId="11" applyFont="1" applyFill="1" applyBorder="1" applyAlignment="1">
      <alignment horizontal="left" vertical="top" wrapText="1"/>
    </xf>
    <xf numFmtId="0" fontId="93" fillId="10" borderId="72" xfId="11" applyFont="1" applyFill="1" applyBorder="1" applyAlignment="1">
      <alignment horizontal="left" vertical="top" wrapText="1"/>
    </xf>
    <xf numFmtId="0" fontId="93" fillId="10" borderId="73" xfId="11" applyFont="1" applyFill="1" applyBorder="1" applyAlignment="1">
      <alignment horizontal="left" vertical="top" wrapText="1"/>
    </xf>
    <xf numFmtId="0" fontId="91" fillId="10" borderId="72" xfId="11" applyFont="1" applyFill="1" applyBorder="1" applyAlignment="1">
      <alignment horizontal="center" vertical="center" wrapText="1"/>
    </xf>
    <xf numFmtId="0" fontId="91" fillId="10" borderId="73" xfId="11" applyFont="1" applyFill="1" applyBorder="1" applyAlignment="1">
      <alignment horizontal="center" vertical="center" wrapText="1"/>
    </xf>
    <xf numFmtId="0" fontId="91" fillId="10" borderId="146" xfId="11" applyFont="1" applyFill="1" applyBorder="1" applyAlignment="1">
      <alignment horizontal="center" vertical="center" wrapText="1"/>
    </xf>
    <xf numFmtId="0" fontId="91" fillId="10" borderId="59" xfId="11" applyFont="1" applyFill="1" applyBorder="1" applyAlignment="1">
      <alignment horizontal="center" vertical="center" wrapText="1"/>
    </xf>
    <xf numFmtId="0" fontId="94" fillId="8" borderId="52" xfId="11" applyFont="1" applyFill="1" applyBorder="1" applyAlignment="1">
      <alignment horizontal="center" vertical="center"/>
    </xf>
    <xf numFmtId="0" fontId="94" fillId="8" borderId="8" xfId="11" applyFont="1" applyFill="1" applyBorder="1" applyAlignment="1">
      <alignment horizontal="center" vertical="center"/>
    </xf>
    <xf numFmtId="0" fontId="94" fillId="8" borderId="7" xfId="11" applyFont="1" applyFill="1" applyBorder="1" applyAlignment="1">
      <alignment horizontal="center" vertical="center"/>
    </xf>
    <xf numFmtId="0" fontId="94" fillId="8" borderId="60" xfId="11" applyFont="1" applyFill="1" applyBorder="1" applyAlignment="1">
      <alignment horizontal="center" vertical="center"/>
    </xf>
    <xf numFmtId="0" fontId="94" fillId="8" borderId="147" xfId="11" applyFont="1" applyFill="1" applyBorder="1" applyAlignment="1">
      <alignment horizontal="center" vertical="center"/>
    </xf>
    <xf numFmtId="0" fontId="91" fillId="8" borderId="17" xfId="11" applyFont="1" applyFill="1" applyBorder="1" applyAlignment="1">
      <alignment horizontal="center" vertical="center" wrapText="1"/>
    </xf>
    <xf numFmtId="0" fontId="91" fillId="8" borderId="72" xfId="11" applyFont="1" applyFill="1" applyBorder="1" applyAlignment="1">
      <alignment horizontal="center" vertical="center" wrapText="1"/>
    </xf>
    <xf numFmtId="0" fontId="91" fillId="8" borderId="73" xfId="11" applyFont="1" applyFill="1" applyBorder="1" applyAlignment="1">
      <alignment horizontal="center" vertical="center" wrapText="1"/>
    </xf>
    <xf numFmtId="0" fontId="93" fillId="8" borderId="72" xfId="11" applyFont="1" applyFill="1" applyBorder="1" applyAlignment="1">
      <alignment horizontal="left" vertical="top" wrapText="1"/>
    </xf>
    <xf numFmtId="0" fontId="93" fillId="8" borderId="146" xfId="11" applyFont="1" applyFill="1" applyBorder="1" applyAlignment="1">
      <alignment horizontal="left" vertical="top" wrapText="1"/>
    </xf>
    <xf numFmtId="0" fontId="89" fillId="4" borderId="151" xfId="11" applyFont="1" applyFill="1" applyBorder="1" applyAlignment="1">
      <alignment horizontal="center" vertical="center"/>
    </xf>
    <xf numFmtId="0" fontId="89" fillId="4" borderId="28" xfId="11" applyFont="1" applyFill="1" applyBorder="1" applyAlignment="1">
      <alignment horizontal="center" vertical="center"/>
    </xf>
    <xf numFmtId="0" fontId="89" fillId="4" borderId="152" xfId="11" applyFont="1" applyFill="1" applyBorder="1" applyAlignment="1">
      <alignment horizontal="center" vertical="center" shrinkToFit="1"/>
    </xf>
    <xf numFmtId="0" fontId="89" fillId="4" borderId="100" xfId="11" applyFont="1" applyFill="1" applyBorder="1" applyAlignment="1">
      <alignment horizontal="center" vertical="center" shrinkToFit="1"/>
    </xf>
    <xf numFmtId="0" fontId="94" fillId="12" borderId="94" xfId="11" applyFont="1" applyFill="1" applyBorder="1" applyAlignment="1">
      <alignment horizontal="center" vertical="center"/>
    </xf>
    <xf numFmtId="0" fontId="94" fillId="12" borderId="13" xfId="11" applyFont="1" applyFill="1" applyBorder="1" applyAlignment="1">
      <alignment horizontal="center" vertical="center"/>
    </xf>
    <xf numFmtId="0" fontId="94" fillId="12" borderId="49" xfId="11" applyFont="1" applyFill="1" applyBorder="1" applyAlignment="1">
      <alignment horizontal="center" vertical="center"/>
    </xf>
    <xf numFmtId="0" fontId="94" fillId="12" borderId="48" xfId="11" applyFont="1" applyFill="1" applyBorder="1" applyAlignment="1">
      <alignment horizontal="center" vertical="center"/>
    </xf>
    <xf numFmtId="0" fontId="94" fillId="12" borderId="153" xfId="11" applyFont="1" applyFill="1" applyBorder="1" applyAlignment="1">
      <alignment horizontal="center" vertical="center"/>
    </xf>
    <xf numFmtId="0" fontId="94" fillId="12" borderId="145" xfId="11" applyFont="1" applyFill="1" applyBorder="1" applyAlignment="1">
      <alignment horizontal="center" vertical="center"/>
    </xf>
    <xf numFmtId="0" fontId="93" fillId="12" borderId="17" xfId="11" applyFont="1" applyFill="1" applyBorder="1" applyAlignment="1">
      <alignment horizontal="left" vertical="top" wrapText="1"/>
    </xf>
    <xf numFmtId="0" fontId="91" fillId="12" borderId="72" xfId="11" applyFont="1" applyFill="1" applyBorder="1" applyAlignment="1">
      <alignment horizontal="center" vertical="center" wrapText="1"/>
    </xf>
    <xf numFmtId="0" fontId="93" fillId="12" borderId="73" xfId="11" applyFont="1" applyFill="1" applyBorder="1" applyAlignment="1">
      <alignment horizontal="left" vertical="top" wrapText="1"/>
    </xf>
    <xf numFmtId="0" fontId="93" fillId="12" borderId="72" xfId="11" applyFont="1" applyFill="1" applyBorder="1" applyAlignment="1">
      <alignment horizontal="left" vertical="top" wrapText="1"/>
    </xf>
    <xf numFmtId="0" fontId="91" fillId="12" borderId="154" xfId="11" applyFont="1" applyFill="1" applyBorder="1" applyAlignment="1">
      <alignment horizontal="center" vertical="center" wrapText="1"/>
    </xf>
    <xf numFmtId="0" fontId="91" fillId="12" borderId="59" xfId="11" applyFont="1" applyFill="1" applyBorder="1" applyAlignment="1">
      <alignment horizontal="center" vertical="center" wrapText="1"/>
    </xf>
    <xf numFmtId="14" fontId="89" fillId="0" borderId="0" xfId="11" applyNumberFormat="1" applyFont="1">
      <alignment vertical="center"/>
    </xf>
    <xf numFmtId="49" fontId="97" fillId="6" borderId="0" xfId="15" applyNumberFormat="1" applyFont="1" applyFill="1">
      <alignment vertical="center"/>
    </xf>
    <xf numFmtId="0" fontId="47" fillId="23" borderId="155" xfId="17" applyFont="1" applyFill="1" applyBorder="1" applyAlignment="1">
      <alignment horizontal="center" vertical="center"/>
    </xf>
    <xf numFmtId="11" fontId="49" fillId="24" borderId="159" xfId="17" applyNumberFormat="1" applyFont="1" applyFill="1" applyBorder="1" applyAlignment="1" applyProtection="1">
      <alignment horizontal="left" vertical="center" wrapText="1"/>
      <protection locked="0"/>
    </xf>
    <xf numFmtId="11" fontId="49" fillId="24" borderId="160" xfId="17" applyNumberFormat="1" applyFont="1" applyFill="1" applyBorder="1" applyAlignment="1" applyProtection="1">
      <alignment vertical="top" wrapText="1"/>
      <protection locked="0"/>
    </xf>
    <xf numFmtId="11" fontId="49" fillId="24" borderId="157" xfId="17" applyNumberFormat="1" applyFont="1" applyFill="1" applyBorder="1" applyAlignment="1" applyProtection="1">
      <alignment vertical="top" wrapText="1"/>
      <protection locked="0"/>
    </xf>
    <xf numFmtId="0" fontId="58" fillId="4" borderId="15" xfId="15" applyFont="1" applyFill="1" applyBorder="1" applyAlignment="1">
      <alignment horizontal="center" vertical="center"/>
    </xf>
    <xf numFmtId="0" fontId="0" fillId="4" borderId="4" xfId="0" applyFill="1" applyBorder="1" applyAlignment="1">
      <alignment horizontal="center" vertical="center"/>
    </xf>
    <xf numFmtId="0" fontId="58" fillId="4" borderId="93" xfId="15" applyFont="1" applyFill="1" applyBorder="1" applyAlignment="1">
      <alignment horizontal="center" vertical="center"/>
    </xf>
    <xf numFmtId="0" fontId="45" fillId="4" borderId="44" xfId="15" applyFont="1" applyFill="1" applyBorder="1" applyAlignment="1">
      <alignment horizontal="center" vertical="center" shrinkToFit="1"/>
    </xf>
    <xf numFmtId="0" fontId="45" fillId="4" borderId="45" xfId="15" applyFont="1" applyFill="1" applyBorder="1" applyAlignment="1">
      <alignment horizontal="center" vertical="center" shrinkToFit="1"/>
    </xf>
    <xf numFmtId="0" fontId="45" fillId="4" borderId="47" xfId="15" applyFont="1" applyFill="1" applyBorder="1" applyAlignment="1">
      <alignment horizontal="center" vertical="center" shrinkToFit="1"/>
    </xf>
    <xf numFmtId="0" fontId="47" fillId="4" borderId="57" xfId="15" applyFont="1" applyFill="1" applyBorder="1" applyAlignment="1">
      <alignment horizontal="center" vertical="center" wrapText="1"/>
    </xf>
    <xf numFmtId="0" fontId="47" fillId="4" borderId="12" xfId="15" applyFont="1" applyFill="1" applyBorder="1" applyAlignment="1">
      <alignment horizontal="center" vertical="center" wrapText="1"/>
    </xf>
    <xf numFmtId="0" fontId="47" fillId="6" borderId="20" xfId="15" applyFont="1" applyFill="1" applyBorder="1" applyAlignment="1">
      <alignment horizontal="left" vertical="center" wrapText="1"/>
    </xf>
    <xf numFmtId="0" fontId="47" fillId="6" borderId="0" xfId="15" applyFont="1" applyFill="1" applyAlignment="1">
      <alignment horizontal="left" vertical="center" wrapText="1"/>
    </xf>
    <xf numFmtId="0" fontId="47" fillId="6" borderId="21" xfId="15" applyFont="1" applyFill="1" applyBorder="1" applyAlignment="1">
      <alignment horizontal="left" vertical="center" wrapText="1"/>
    </xf>
    <xf numFmtId="0" fontId="47" fillId="6" borderId="28" xfId="15" applyFont="1" applyFill="1" applyBorder="1" applyAlignment="1">
      <alignment horizontal="left" vertical="center" wrapText="1"/>
    </xf>
    <xf numFmtId="0" fontId="47" fillId="4" borderId="27" xfId="15" applyFont="1" applyFill="1" applyBorder="1" applyAlignment="1">
      <alignment horizontal="center" vertical="center" wrapText="1"/>
    </xf>
    <xf numFmtId="0" fontId="47" fillId="4" borderId="26" xfId="15" applyFont="1" applyFill="1" applyBorder="1" applyAlignment="1">
      <alignment horizontal="center" vertical="center" wrapText="1"/>
    </xf>
    <xf numFmtId="0" fontId="47" fillId="6" borderId="77" xfId="15" applyFont="1" applyFill="1" applyBorder="1" applyAlignment="1">
      <alignment vertical="center" shrinkToFit="1"/>
    </xf>
    <xf numFmtId="0" fontId="47" fillId="6" borderId="62" xfId="15" applyFont="1" applyFill="1" applyBorder="1" applyAlignment="1">
      <alignment vertical="center" shrinkToFit="1"/>
    </xf>
    <xf numFmtId="0" fontId="47" fillId="12" borderId="16" xfId="15" applyFont="1" applyFill="1" applyBorder="1" applyAlignment="1" applyProtection="1">
      <alignment horizontal="left" vertical="center" wrapText="1"/>
      <protection locked="0"/>
    </xf>
    <xf numFmtId="0" fontId="47" fillId="12" borderId="59" xfId="15" applyFont="1" applyFill="1" applyBorder="1" applyAlignment="1" applyProtection="1">
      <alignment horizontal="left" vertical="center" wrapText="1"/>
      <protection locked="0"/>
    </xf>
    <xf numFmtId="0" fontId="45" fillId="4" borderId="57" xfId="15" applyFont="1" applyFill="1" applyBorder="1" applyAlignment="1">
      <alignment vertical="center" shrinkToFit="1"/>
    </xf>
    <xf numFmtId="0" fontId="45" fillId="4" borderId="12" xfId="15" applyFont="1" applyFill="1" applyBorder="1" applyAlignment="1">
      <alignment vertical="center" shrinkToFit="1"/>
    </xf>
    <xf numFmtId="0" fontId="88" fillId="12" borderId="57" xfId="15" applyFont="1" applyFill="1" applyBorder="1" applyAlignment="1" applyProtection="1">
      <alignment horizontal="left" vertical="center" shrinkToFit="1"/>
      <protection locked="0"/>
    </xf>
    <xf numFmtId="0" fontId="88" fillId="12" borderId="12" xfId="15" applyFont="1" applyFill="1" applyBorder="1" applyAlignment="1" applyProtection="1">
      <alignment horizontal="left" vertical="center" shrinkToFit="1"/>
      <protection locked="0"/>
    </xf>
    <xf numFmtId="0" fontId="88" fillId="12" borderId="58" xfId="15" applyFont="1" applyFill="1" applyBorder="1" applyAlignment="1" applyProtection="1">
      <alignment horizontal="left" vertical="center" shrinkToFit="1"/>
      <protection locked="0"/>
    </xf>
    <xf numFmtId="0" fontId="47" fillId="6" borderId="79" xfId="15" applyFont="1" applyFill="1" applyBorder="1" applyAlignment="1">
      <alignment vertical="center" shrinkToFit="1"/>
    </xf>
    <xf numFmtId="0" fontId="47" fillId="6" borderId="80" xfId="15" applyFont="1" applyFill="1" applyBorder="1" applyAlignment="1">
      <alignment vertical="center" shrinkToFit="1"/>
    </xf>
    <xf numFmtId="0" fontId="47" fillId="12" borderId="80" xfId="15" applyFont="1" applyFill="1" applyBorder="1" applyAlignment="1" applyProtection="1">
      <alignment horizontal="left" vertical="center" wrapText="1"/>
      <protection locked="0"/>
    </xf>
    <xf numFmtId="0" fontId="47" fillId="12" borderId="81" xfId="15" applyFont="1" applyFill="1" applyBorder="1" applyAlignment="1" applyProtection="1">
      <alignment horizontal="left" vertical="center" wrapText="1"/>
      <protection locked="0"/>
    </xf>
    <xf numFmtId="0" fontId="47" fillId="12" borderId="62" xfId="15" applyFont="1" applyFill="1" applyBorder="1" applyAlignment="1" applyProtection="1">
      <alignment horizontal="left" vertical="center" wrapText="1" shrinkToFit="1"/>
      <protection locked="0"/>
    </xf>
    <xf numFmtId="0" fontId="47" fillId="12" borderId="78" xfId="15" applyFont="1" applyFill="1" applyBorder="1" applyAlignment="1" applyProtection="1">
      <alignment horizontal="left" vertical="center" wrapText="1" shrinkToFit="1"/>
      <protection locked="0"/>
    </xf>
    <xf numFmtId="56" fontId="47" fillId="6" borderId="77" xfId="15" applyNumberFormat="1" applyFont="1" applyFill="1" applyBorder="1" applyAlignment="1">
      <alignment vertical="center" shrinkToFit="1"/>
    </xf>
    <xf numFmtId="56" fontId="47" fillId="6" borderId="62" xfId="15" applyNumberFormat="1" applyFont="1" applyFill="1" applyBorder="1" applyAlignment="1">
      <alignment vertical="center" shrinkToFit="1"/>
    </xf>
    <xf numFmtId="0" fontId="45" fillId="4" borderId="52" xfId="15" applyFont="1" applyFill="1" applyBorder="1" applyAlignment="1">
      <alignment horizontal="center" vertical="center" wrapText="1"/>
    </xf>
    <xf numFmtId="0" fontId="45" fillId="4" borderId="55" xfId="15" applyFont="1" applyFill="1" applyBorder="1" applyAlignment="1">
      <alignment horizontal="center" vertical="center" wrapText="1"/>
    </xf>
    <xf numFmtId="0" fontId="45" fillId="4" borderId="44" xfId="15" applyFont="1" applyFill="1" applyBorder="1" applyAlignment="1">
      <alignment horizontal="center" vertical="center"/>
    </xf>
    <xf numFmtId="0" fontId="45" fillId="4" borderId="45" xfId="15" applyFont="1" applyFill="1" applyBorder="1" applyAlignment="1">
      <alignment horizontal="center" vertical="center"/>
    </xf>
    <xf numFmtId="0" fontId="45" fillId="4" borderId="47" xfId="15" applyFont="1" applyFill="1" applyBorder="1" applyAlignment="1">
      <alignment horizontal="center" vertical="center"/>
    </xf>
    <xf numFmtId="56" fontId="47" fillId="0" borderId="62" xfId="15" applyNumberFormat="1" applyFont="1" applyBorder="1" applyAlignment="1">
      <alignment horizontal="left" vertical="center" shrinkToFit="1"/>
    </xf>
    <xf numFmtId="56" fontId="47" fillId="0" borderId="78" xfId="15" applyNumberFormat="1" applyFont="1" applyBorder="1" applyAlignment="1">
      <alignment horizontal="left" vertical="center" shrinkToFit="1"/>
    </xf>
    <xf numFmtId="0" fontId="45" fillId="4" borderId="44" xfId="15" applyFont="1" applyFill="1" applyBorder="1" applyAlignment="1">
      <alignment vertical="center" wrapText="1"/>
    </xf>
    <xf numFmtId="0" fontId="45" fillId="4" borderId="45" xfId="15" applyFont="1" applyFill="1" applyBorder="1" applyAlignment="1">
      <alignment vertical="center" wrapText="1"/>
    </xf>
    <xf numFmtId="0" fontId="45" fillId="4" borderId="93" xfId="15" applyFont="1" applyFill="1" applyBorder="1" applyAlignment="1">
      <alignment vertical="center" wrapText="1"/>
    </xf>
    <xf numFmtId="0" fontId="45" fillId="4" borderId="57" xfId="15" applyFont="1" applyFill="1" applyBorder="1" applyAlignment="1">
      <alignment horizontal="left" vertical="center" wrapText="1"/>
    </xf>
    <xf numFmtId="0" fontId="45" fillId="4" borderId="12" xfId="15" applyFont="1" applyFill="1" applyBorder="1" applyAlignment="1">
      <alignment horizontal="left" vertical="center" wrapText="1"/>
    </xf>
    <xf numFmtId="0" fontId="45" fillId="0" borderId="6" xfId="15" applyFont="1" applyBorder="1" applyAlignment="1">
      <alignment horizontal="right" vertical="center" shrinkToFit="1"/>
    </xf>
    <xf numFmtId="0" fontId="45" fillId="0" borderId="12" xfId="15" applyFont="1" applyBorder="1" applyAlignment="1">
      <alignment horizontal="right" vertical="center" shrinkToFit="1"/>
    </xf>
    <xf numFmtId="0" fontId="45" fillId="8" borderId="6" xfId="15" applyFont="1" applyFill="1" applyBorder="1" applyAlignment="1" applyProtection="1">
      <alignment horizontal="right" vertical="center" shrinkToFit="1"/>
      <protection locked="0"/>
    </xf>
    <xf numFmtId="0" fontId="45" fillId="8" borderId="3" xfId="15" applyFont="1" applyFill="1" applyBorder="1" applyAlignment="1" applyProtection="1">
      <alignment horizontal="right" vertical="center" shrinkToFit="1"/>
      <protection locked="0"/>
    </xf>
    <xf numFmtId="0" fontId="85" fillId="14" borderId="0" xfId="15" applyFont="1" applyFill="1" applyAlignment="1">
      <alignment horizontal="right" vertical="center" shrinkToFit="1"/>
    </xf>
    <xf numFmtId="0" fontId="55" fillId="4" borderId="129" xfId="15" applyFont="1" applyFill="1" applyBorder="1" applyAlignment="1">
      <alignment horizontal="center" vertical="center" shrinkToFit="1"/>
    </xf>
    <xf numFmtId="0" fontId="55" fillId="4" borderId="130" xfId="15" applyFont="1" applyFill="1" applyBorder="1" applyAlignment="1">
      <alignment horizontal="center" vertical="center" shrinkToFit="1"/>
    </xf>
    <xf numFmtId="0" fontId="14" fillId="13" borderId="6" xfId="15" applyFont="1" applyFill="1" applyBorder="1" applyAlignment="1">
      <alignment horizontal="left" vertical="center" shrinkToFit="1"/>
    </xf>
    <xf numFmtId="0" fontId="14" fillId="13" borderId="12" xfId="15" applyFont="1" applyFill="1" applyBorder="1" applyAlignment="1">
      <alignment horizontal="left" vertical="center" shrinkToFit="1"/>
    </xf>
    <xf numFmtId="0" fontId="14" fillId="13" borderId="3" xfId="15" applyFont="1" applyFill="1" applyBorder="1" applyAlignment="1">
      <alignment horizontal="left" vertical="center" shrinkToFit="1"/>
    </xf>
    <xf numFmtId="0" fontId="14" fillId="20" borderId="6" xfId="15" applyFont="1" applyFill="1" applyBorder="1" applyAlignment="1">
      <alignment horizontal="left" vertical="center" shrinkToFit="1"/>
    </xf>
    <xf numFmtId="0" fontId="14" fillId="20" borderId="12" xfId="15" applyFont="1" applyFill="1" applyBorder="1" applyAlignment="1">
      <alignment horizontal="left" vertical="center" shrinkToFit="1"/>
    </xf>
    <xf numFmtId="0" fontId="14" fillId="20" borderId="3" xfId="15" applyFont="1" applyFill="1" applyBorder="1" applyAlignment="1">
      <alignment horizontal="left" vertical="center" shrinkToFit="1"/>
    </xf>
    <xf numFmtId="0" fontId="53" fillId="19" borderId="6" xfId="0" applyFont="1" applyFill="1" applyBorder="1" applyAlignment="1">
      <alignment horizontal="left" vertical="center" shrinkToFit="1"/>
    </xf>
    <xf numFmtId="0" fontId="53" fillId="19" borderId="12" xfId="0" applyFont="1" applyFill="1" applyBorder="1" applyAlignment="1">
      <alignment horizontal="left" vertical="center" shrinkToFit="1"/>
    </xf>
    <xf numFmtId="0" fontId="53" fillId="19" borderId="3" xfId="0" applyFont="1" applyFill="1" applyBorder="1" applyAlignment="1">
      <alignment horizontal="left" vertical="center" shrinkToFit="1"/>
    </xf>
    <xf numFmtId="0" fontId="53" fillId="10" borderId="6" xfId="0" applyFont="1" applyFill="1" applyBorder="1" applyAlignment="1">
      <alignment horizontal="left" vertical="center" shrinkToFit="1"/>
    </xf>
    <xf numFmtId="0" fontId="53" fillId="10" borderId="12" xfId="0" applyFont="1" applyFill="1" applyBorder="1" applyAlignment="1">
      <alignment horizontal="left" vertical="center" shrinkToFit="1"/>
    </xf>
    <xf numFmtId="0" fontId="53" fillId="10" borderId="3" xfId="0" applyFont="1" applyFill="1" applyBorder="1" applyAlignment="1">
      <alignment horizontal="left" vertical="center" shrinkToFit="1"/>
    </xf>
    <xf numFmtId="0" fontId="53" fillId="16" borderId="6" xfId="0" applyFont="1" applyFill="1" applyBorder="1" applyAlignment="1">
      <alignment horizontal="left" vertical="center" shrinkToFit="1"/>
    </xf>
    <xf numFmtId="0" fontId="53" fillId="16" borderId="12" xfId="0" applyFont="1" applyFill="1" applyBorder="1" applyAlignment="1">
      <alignment horizontal="left" vertical="center" shrinkToFit="1"/>
    </xf>
    <xf numFmtId="0" fontId="53" fillId="16" borderId="3" xfId="0" applyFont="1" applyFill="1" applyBorder="1" applyAlignment="1">
      <alignment horizontal="left" vertical="center" shrinkToFit="1"/>
    </xf>
    <xf numFmtId="0" fontId="56" fillId="0" borderId="17" xfId="15" applyFont="1" applyBorder="1" applyAlignment="1">
      <alignment horizontal="center" vertical="center" shrinkToFit="1"/>
    </xf>
    <xf numFmtId="0" fontId="56" fillId="0" borderId="59" xfId="15" applyFont="1" applyBorder="1" applyAlignment="1">
      <alignment horizontal="center" vertical="center" shrinkToFit="1"/>
    </xf>
    <xf numFmtId="0" fontId="56" fillId="0" borderId="94" xfId="15" applyFont="1" applyBorder="1" applyAlignment="1">
      <alignment horizontal="center" vertical="center" shrinkToFit="1"/>
    </xf>
    <xf numFmtId="0" fontId="56" fillId="0" borderId="95" xfId="15" applyFont="1" applyBorder="1" applyAlignment="1">
      <alignment horizontal="center" vertical="center" shrinkToFit="1"/>
    </xf>
    <xf numFmtId="0" fontId="47" fillId="4" borderId="124" xfId="15" applyFont="1" applyFill="1" applyBorder="1" applyAlignment="1">
      <alignment horizontal="center" vertical="center"/>
    </xf>
    <xf numFmtId="0" fontId="47" fillId="4" borderId="128" xfId="15" applyFont="1" applyFill="1" applyBorder="1" applyAlignment="1">
      <alignment horizontal="center" vertical="center"/>
    </xf>
    <xf numFmtId="0" fontId="47" fillId="4" borderId="125" xfId="15" applyFont="1" applyFill="1" applyBorder="1" applyAlignment="1">
      <alignment horizontal="center" vertical="center"/>
    </xf>
    <xf numFmtId="0" fontId="47" fillId="4" borderId="127" xfId="15" applyFont="1" applyFill="1" applyBorder="1" applyAlignment="1">
      <alignment horizontal="center" vertical="center"/>
    </xf>
    <xf numFmtId="0" fontId="45" fillId="12" borderId="48" xfId="15" applyFont="1" applyFill="1" applyBorder="1" applyAlignment="1" applyProtection="1">
      <alignment horizontal="center" vertical="center" shrinkToFit="1"/>
      <protection locked="0"/>
    </xf>
    <xf numFmtId="0" fontId="45" fillId="12" borderId="22" xfId="15" applyFont="1" applyFill="1" applyBorder="1" applyAlignment="1" applyProtection="1">
      <alignment horizontal="center" vertical="center" shrinkToFit="1"/>
      <protection locked="0"/>
    </xf>
    <xf numFmtId="0" fontId="47" fillId="6" borderId="52" xfId="15" applyFont="1" applyFill="1" applyBorder="1" applyAlignment="1">
      <alignment horizontal="center" vertical="center"/>
    </xf>
    <xf numFmtId="0" fontId="47" fillId="6" borderId="55" xfId="15" applyFont="1" applyFill="1" applyBorder="1" applyAlignment="1">
      <alignment horizontal="center" vertical="center"/>
    </xf>
    <xf numFmtId="0" fontId="47" fillId="6" borderId="56" xfId="15" applyFont="1" applyFill="1" applyBorder="1" applyAlignment="1">
      <alignment horizontal="center" vertical="center"/>
    </xf>
    <xf numFmtId="38" fontId="56" fillId="0" borderId="72" xfId="1" applyFont="1" applyBorder="1" applyAlignment="1">
      <alignment horizontal="right" vertical="center" shrinkToFit="1"/>
    </xf>
    <xf numFmtId="38" fontId="56" fillId="0" borderId="73" xfId="1" applyFont="1" applyBorder="1" applyAlignment="1">
      <alignment horizontal="right" vertical="center" shrinkToFit="1"/>
    </xf>
    <xf numFmtId="38" fontId="85" fillId="14" borderId="0" xfId="1" applyFont="1" applyFill="1" applyBorder="1" applyAlignment="1">
      <alignment horizontal="right" vertical="center" shrinkToFit="1"/>
    </xf>
    <xf numFmtId="0" fontId="54" fillId="0" borderId="11" xfId="0" applyFont="1" applyBorder="1" applyAlignment="1">
      <alignment horizontal="left" vertical="center" shrinkToFit="1"/>
    </xf>
    <xf numFmtId="0" fontId="26"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53" fillId="12" borderId="6" xfId="0" applyFont="1" applyFill="1" applyBorder="1" applyAlignment="1">
      <alignment horizontal="left" vertical="center" shrinkToFit="1"/>
    </xf>
    <xf numFmtId="0" fontId="53" fillId="12" borderId="12" xfId="0" applyFont="1" applyFill="1" applyBorder="1" applyAlignment="1">
      <alignment horizontal="left" vertical="center" shrinkToFit="1"/>
    </xf>
    <xf numFmtId="0" fontId="53" fillId="12" borderId="3" xfId="0" applyFont="1" applyFill="1" applyBorder="1" applyAlignment="1">
      <alignment horizontal="left" vertical="center" shrinkToFit="1"/>
    </xf>
    <xf numFmtId="0" fontId="69" fillId="4" borderId="18" xfId="15" applyFont="1" applyFill="1" applyBorder="1" applyAlignment="1">
      <alignment horizontal="center" vertical="center"/>
    </xf>
    <xf numFmtId="0" fontId="69" fillId="4" borderId="21" xfId="15" applyFont="1" applyFill="1" applyBorder="1" applyAlignment="1">
      <alignment horizontal="center" vertical="center"/>
    </xf>
    <xf numFmtId="0" fontId="69" fillId="4" borderId="96" xfId="15" applyFont="1" applyFill="1" applyBorder="1" applyAlignment="1">
      <alignment horizontal="center" vertical="center"/>
    </xf>
    <xf numFmtId="0" fontId="69" fillId="4" borderId="94" xfId="15" applyFont="1" applyFill="1" applyBorder="1" applyAlignment="1">
      <alignment horizontal="center" vertical="center"/>
    </xf>
    <xf numFmtId="0" fontId="69" fillId="4" borderId="9" xfId="15" applyFont="1" applyFill="1" applyBorder="1" applyAlignment="1">
      <alignment horizontal="center" vertical="center"/>
    </xf>
    <xf numFmtId="0" fontId="69" fillId="4" borderId="63" xfId="15" applyFont="1" applyFill="1" applyBorder="1" applyAlignment="1">
      <alignment horizontal="center" vertical="center"/>
    </xf>
    <xf numFmtId="0" fontId="14" fillId="12" borderId="6" xfId="15" applyFont="1" applyFill="1" applyBorder="1" applyAlignment="1">
      <alignment horizontal="left" vertical="center" shrinkToFit="1"/>
    </xf>
    <xf numFmtId="0" fontId="14" fillId="12" borderId="12" xfId="15" applyFont="1" applyFill="1" applyBorder="1" applyAlignment="1">
      <alignment horizontal="left" vertical="center" shrinkToFit="1"/>
    </xf>
    <xf numFmtId="0" fontId="14" fillId="12" borderId="3" xfId="15" applyFont="1" applyFill="1" applyBorder="1" applyAlignment="1">
      <alignment horizontal="left" vertical="center" shrinkToFit="1"/>
    </xf>
    <xf numFmtId="0" fontId="14" fillId="10" borderId="6" xfId="15" applyFont="1" applyFill="1" applyBorder="1" applyAlignment="1">
      <alignment horizontal="left" vertical="center" shrinkToFit="1"/>
    </xf>
    <xf numFmtId="0" fontId="14" fillId="10" borderId="12" xfId="15" applyFont="1" applyFill="1" applyBorder="1" applyAlignment="1">
      <alignment horizontal="left" vertical="center" shrinkToFit="1"/>
    </xf>
    <xf numFmtId="0" fontId="14" fillId="10" borderId="3" xfId="15" applyFont="1" applyFill="1" applyBorder="1" applyAlignment="1">
      <alignment horizontal="left" vertical="center" shrinkToFit="1"/>
    </xf>
    <xf numFmtId="0" fontId="47" fillId="12" borderId="62" xfId="15" applyFont="1" applyFill="1" applyBorder="1" applyAlignment="1" applyProtection="1">
      <alignment vertical="center" shrinkToFit="1"/>
      <protection locked="0"/>
    </xf>
    <xf numFmtId="0" fontId="47" fillId="12" borderId="78" xfId="15" applyFont="1" applyFill="1" applyBorder="1" applyAlignment="1" applyProtection="1">
      <alignment vertical="center" shrinkToFit="1"/>
      <protection locked="0"/>
    </xf>
    <xf numFmtId="0" fontId="68" fillId="6" borderId="0" xfId="15" applyFont="1" applyFill="1" applyAlignment="1">
      <alignment horizontal="center" vertical="center"/>
    </xf>
    <xf numFmtId="38" fontId="74" fillId="10" borderId="0" xfId="2" applyFont="1" applyFill="1" applyAlignment="1" applyProtection="1">
      <alignment horizontal="center" vertical="center"/>
    </xf>
    <xf numFmtId="56" fontId="47" fillId="0" borderId="62" xfId="15" applyNumberFormat="1" applyFont="1" applyBorder="1" applyAlignment="1">
      <alignment horizontal="center" vertical="center" shrinkToFit="1"/>
    </xf>
    <xf numFmtId="0" fontId="45" fillId="4" borderId="57" xfId="15" applyFont="1" applyFill="1" applyBorder="1" applyAlignment="1">
      <alignment vertical="center" wrapText="1"/>
    </xf>
    <xf numFmtId="0" fontId="45" fillId="4" borderId="12" xfId="15" applyFont="1" applyFill="1" applyBorder="1" applyAlignment="1">
      <alignment vertical="center" wrapText="1"/>
    </xf>
    <xf numFmtId="0" fontId="46" fillId="6" borderId="0" xfId="15" applyFont="1" applyFill="1" applyAlignment="1">
      <alignment horizontal="right" vertical="center"/>
    </xf>
    <xf numFmtId="38" fontId="45" fillId="4" borderId="44" xfId="2" applyFont="1" applyFill="1" applyBorder="1" applyAlignment="1" applyProtection="1">
      <alignment horizontal="center" vertical="center" wrapText="1"/>
    </xf>
    <xf numFmtId="38" fontId="45" fillId="4" borderId="45" xfId="2" applyFont="1" applyFill="1" applyBorder="1" applyAlignment="1" applyProtection="1">
      <alignment horizontal="center" vertical="center" wrapText="1"/>
    </xf>
    <xf numFmtId="38" fontId="45" fillId="4" borderId="47" xfId="2" applyFont="1" applyFill="1" applyBorder="1" applyAlignment="1" applyProtection="1">
      <alignment horizontal="center" vertical="center" wrapText="1"/>
    </xf>
    <xf numFmtId="38" fontId="45" fillId="8" borderId="52" xfId="2" applyFont="1" applyFill="1" applyBorder="1" applyAlignment="1" applyProtection="1">
      <alignment horizontal="right" vertical="center" shrinkToFit="1"/>
      <protection locked="0"/>
    </xf>
    <xf numFmtId="38" fontId="45" fillId="8" borderId="55" xfId="2" applyFont="1" applyFill="1" applyBorder="1" applyAlignment="1" applyProtection="1">
      <alignment horizontal="right" vertical="center" shrinkToFit="1"/>
      <protection locked="0"/>
    </xf>
    <xf numFmtId="38" fontId="45" fillId="8" borderId="56" xfId="2" applyFont="1" applyFill="1" applyBorder="1" applyAlignment="1" applyProtection="1">
      <alignment horizontal="right" vertical="center" shrinkToFit="1"/>
      <protection locked="0"/>
    </xf>
    <xf numFmtId="38" fontId="45" fillId="8" borderId="57" xfId="2" applyFont="1" applyFill="1" applyBorder="1" applyAlignment="1" applyProtection="1">
      <alignment horizontal="right" vertical="center" shrinkToFit="1"/>
      <protection locked="0"/>
    </xf>
    <xf numFmtId="38" fontId="45" fillId="8" borderId="12" xfId="2" applyFont="1" applyFill="1" applyBorder="1" applyAlignment="1" applyProtection="1">
      <alignment horizontal="right" vertical="center" shrinkToFit="1"/>
      <protection locked="0"/>
    </xf>
    <xf numFmtId="38" fontId="45" fillId="8" borderId="58" xfId="2" applyFont="1" applyFill="1" applyBorder="1" applyAlignment="1" applyProtection="1">
      <alignment horizontal="right" vertical="center" shrinkToFit="1"/>
      <protection locked="0"/>
    </xf>
    <xf numFmtId="0" fontId="47" fillId="9" borderId="74" xfId="15" applyFont="1" applyFill="1" applyBorder="1" applyAlignment="1">
      <alignment horizontal="center" vertical="center"/>
    </xf>
    <xf numFmtId="0" fontId="47" fillId="9" borderId="75" xfId="15" applyFont="1" applyFill="1" applyBorder="1" applyAlignment="1">
      <alignment horizontal="center" vertical="center"/>
    </xf>
    <xf numFmtId="38" fontId="47" fillId="8" borderId="109" xfId="2" applyFont="1" applyFill="1" applyBorder="1" applyAlignment="1" applyProtection="1">
      <alignment horizontal="center" vertical="center"/>
      <protection locked="0"/>
    </xf>
    <xf numFmtId="38" fontId="47" fillId="8" borderId="110" xfId="2" applyFont="1" applyFill="1" applyBorder="1" applyAlignment="1" applyProtection="1">
      <alignment horizontal="center" vertical="center"/>
      <protection locked="0"/>
    </xf>
    <xf numFmtId="38" fontId="47" fillId="8" borderId="111" xfId="2" applyFont="1" applyFill="1" applyBorder="1" applyAlignment="1" applyProtection="1">
      <alignment horizontal="center" vertical="center"/>
      <protection locked="0"/>
    </xf>
    <xf numFmtId="38" fontId="47" fillId="8" borderId="112" xfId="2" applyFont="1" applyFill="1" applyBorder="1" applyAlignment="1" applyProtection="1">
      <alignment horizontal="center" vertical="center"/>
      <protection locked="0"/>
    </xf>
    <xf numFmtId="38" fontId="47" fillId="8" borderId="113" xfId="2" applyFont="1" applyFill="1" applyBorder="1" applyAlignment="1" applyProtection="1">
      <alignment horizontal="center" vertical="center"/>
      <protection locked="0"/>
    </xf>
    <xf numFmtId="38" fontId="47" fillId="8" borderId="114" xfId="2" applyFont="1" applyFill="1" applyBorder="1" applyAlignment="1" applyProtection="1">
      <alignment horizontal="center" vertical="center"/>
      <protection locked="0"/>
    </xf>
    <xf numFmtId="0" fontId="47" fillId="12" borderId="17" xfId="15" applyFont="1" applyFill="1" applyBorder="1" applyAlignment="1" applyProtection="1">
      <alignment horizontal="center" vertical="center" wrapText="1"/>
      <protection locked="0"/>
    </xf>
    <xf numFmtId="0" fontId="47" fillId="12" borderId="16" xfId="15" applyFont="1" applyFill="1" applyBorder="1" applyAlignment="1" applyProtection="1">
      <alignment horizontal="center" vertical="center" wrapText="1"/>
      <protection locked="0"/>
    </xf>
    <xf numFmtId="0" fontId="45" fillId="12" borderId="57" xfId="15" applyFont="1" applyFill="1" applyBorder="1" applyAlignment="1" applyProtection="1">
      <alignment horizontal="left" vertical="center" shrinkToFit="1"/>
      <protection locked="0"/>
    </xf>
    <xf numFmtId="0" fontId="45" fillId="12" borderId="12" xfId="15" applyFont="1" applyFill="1" applyBorder="1" applyAlignment="1" applyProtection="1">
      <alignment horizontal="left" vertical="center" shrinkToFit="1"/>
      <protection locked="0"/>
    </xf>
    <xf numFmtId="0" fontId="45" fillId="12" borderId="58" xfId="15" applyFont="1" applyFill="1" applyBorder="1" applyAlignment="1" applyProtection="1">
      <alignment horizontal="left" vertical="center" shrinkToFit="1"/>
      <protection locked="0"/>
    </xf>
    <xf numFmtId="0" fontId="45" fillId="0" borderId="57" xfId="15" applyFont="1" applyBorder="1" applyAlignment="1">
      <alignment horizontal="right" vertical="center" shrinkToFit="1"/>
    </xf>
    <xf numFmtId="0" fontId="45" fillId="0" borderId="3" xfId="15" applyFont="1" applyBorder="1" applyAlignment="1">
      <alignment horizontal="right" vertical="center" shrinkToFit="1"/>
    </xf>
    <xf numFmtId="0" fontId="53" fillId="14" borderId="6" xfId="0" applyFont="1" applyFill="1" applyBorder="1" applyAlignment="1">
      <alignment horizontal="left" vertical="center" shrinkToFit="1"/>
    </xf>
    <xf numFmtId="0" fontId="53" fillId="14" borderId="12" xfId="0" applyFont="1" applyFill="1" applyBorder="1" applyAlignment="1">
      <alignment horizontal="left" vertical="center" shrinkToFit="1"/>
    </xf>
    <xf numFmtId="0" fontId="53" fillId="14" borderId="3" xfId="0" applyFont="1" applyFill="1" applyBorder="1" applyAlignment="1">
      <alignment horizontal="left" vertical="center" shrinkToFit="1"/>
    </xf>
    <xf numFmtId="0" fontId="47" fillId="6" borderId="0" xfId="15" applyFont="1" applyFill="1" applyAlignment="1">
      <alignment horizontal="center" vertical="center" shrinkToFit="1"/>
    </xf>
    <xf numFmtId="0" fontId="47" fillId="6" borderId="19" xfId="15" applyFont="1" applyFill="1" applyBorder="1" applyAlignment="1">
      <alignment horizontal="center" vertical="center" shrinkToFit="1"/>
    </xf>
    <xf numFmtId="0" fontId="56" fillId="0" borderId="57" xfId="15" applyFont="1" applyBorder="1" applyAlignment="1">
      <alignment horizontal="center" vertical="center" shrinkToFit="1"/>
    </xf>
    <xf numFmtId="0" fontId="56" fillId="0" borderId="58" xfId="15" applyFont="1" applyBorder="1" applyAlignment="1">
      <alignment horizontal="center" vertical="center" shrinkToFit="1"/>
    </xf>
    <xf numFmtId="38" fontId="45" fillId="0" borderId="51" xfId="2" applyFont="1" applyFill="1" applyBorder="1" applyAlignment="1" applyProtection="1">
      <alignment horizontal="right" vertical="center" wrapText="1"/>
    </xf>
    <xf numFmtId="38" fontId="45" fillId="0" borderId="45" xfId="2" applyFont="1" applyFill="1" applyBorder="1" applyAlignment="1" applyProtection="1">
      <alignment horizontal="right" vertical="center" wrapText="1"/>
    </xf>
    <xf numFmtId="38" fontId="45" fillId="0" borderId="47" xfId="2" applyFont="1" applyFill="1" applyBorder="1" applyAlignment="1" applyProtection="1">
      <alignment horizontal="right" vertical="center" wrapText="1"/>
    </xf>
    <xf numFmtId="38" fontId="45" fillId="0" borderId="91" xfId="2" applyFont="1" applyFill="1" applyBorder="1" applyAlignment="1" applyProtection="1">
      <alignment horizontal="right" vertical="center" wrapText="1"/>
    </xf>
    <xf numFmtId="38" fontId="45" fillId="0" borderId="21" xfId="2" applyFont="1" applyFill="1" applyBorder="1" applyAlignment="1" applyProtection="1">
      <alignment horizontal="right" vertical="center" wrapText="1"/>
    </xf>
    <xf numFmtId="38" fontId="45" fillId="0" borderId="28" xfId="2" applyFont="1" applyFill="1" applyBorder="1" applyAlignment="1" applyProtection="1">
      <alignment horizontal="right" vertical="center" wrapText="1"/>
    </xf>
    <xf numFmtId="38" fontId="45" fillId="12" borderId="44" xfId="2" applyFont="1" applyFill="1" applyBorder="1" applyAlignment="1" applyProtection="1">
      <alignment vertical="center" shrinkToFit="1"/>
      <protection locked="0"/>
    </xf>
    <xf numFmtId="38" fontId="45" fillId="12" borderId="45" xfId="2" applyFont="1" applyFill="1" applyBorder="1" applyAlignment="1" applyProtection="1">
      <alignment vertical="center" shrinkToFit="1"/>
      <protection locked="0"/>
    </xf>
    <xf numFmtId="38" fontId="45" fillId="12" borderId="93" xfId="2" applyFont="1" applyFill="1" applyBorder="1" applyAlignment="1" applyProtection="1">
      <alignment vertical="center" shrinkToFit="1"/>
      <protection locked="0"/>
    </xf>
    <xf numFmtId="38" fontId="45" fillId="12" borderId="52" xfId="2" applyFont="1" applyFill="1" applyBorder="1" applyAlignment="1" applyProtection="1">
      <alignment vertical="center" shrinkToFit="1"/>
      <protection locked="0"/>
    </xf>
    <xf numFmtId="38" fontId="45" fillId="12" borderId="55" xfId="2" applyFont="1" applyFill="1" applyBorder="1" applyAlignment="1" applyProtection="1">
      <alignment vertical="center" shrinkToFit="1"/>
      <protection locked="0"/>
    </xf>
    <xf numFmtId="38" fontId="45" fillId="12" borderId="85" xfId="2" applyFont="1" applyFill="1" applyBorder="1" applyAlignment="1" applyProtection="1">
      <alignment vertical="center" shrinkToFit="1"/>
      <protection locked="0"/>
    </xf>
    <xf numFmtId="38" fontId="45" fillId="8" borderId="51" xfId="1" applyFont="1" applyFill="1" applyBorder="1" applyAlignment="1" applyProtection="1">
      <alignment horizontal="right" vertical="center" shrinkToFit="1"/>
      <protection locked="0"/>
    </xf>
    <xf numFmtId="38" fontId="45" fillId="8" borderId="93" xfId="1" applyFont="1" applyFill="1" applyBorder="1" applyAlignment="1" applyProtection="1">
      <alignment horizontal="right" vertical="center" shrinkToFit="1"/>
      <protection locked="0"/>
    </xf>
    <xf numFmtId="38" fontId="45" fillId="12" borderId="6" xfId="1" applyFont="1" applyFill="1" applyBorder="1" applyAlignment="1" applyProtection="1">
      <alignment vertical="center" shrinkToFit="1"/>
      <protection locked="0"/>
    </xf>
    <xf numFmtId="38" fontId="45" fillId="12" borderId="12" xfId="1" applyFont="1" applyFill="1" applyBorder="1" applyAlignment="1" applyProtection="1">
      <alignment vertical="center" shrinkToFit="1"/>
      <protection locked="0"/>
    </xf>
    <xf numFmtId="38" fontId="45" fillId="12" borderId="51" xfId="1" applyFont="1" applyFill="1" applyBorder="1" applyAlignment="1" applyProtection="1">
      <alignment vertical="center" shrinkToFit="1"/>
      <protection locked="0"/>
    </xf>
    <xf numFmtId="38" fontId="45" fillId="12" borderId="45" xfId="1" applyFont="1" applyFill="1" applyBorder="1" applyAlignment="1" applyProtection="1">
      <alignment vertical="center" shrinkToFit="1"/>
      <protection locked="0"/>
    </xf>
    <xf numFmtId="38" fontId="45" fillId="12" borderId="88" xfId="1" applyFont="1" applyFill="1" applyBorder="1" applyAlignment="1" applyProtection="1">
      <alignment vertical="center" shrinkToFit="1"/>
      <protection locked="0"/>
    </xf>
    <xf numFmtId="38" fontId="45" fillId="12" borderId="55" xfId="1" applyFont="1" applyFill="1" applyBorder="1" applyAlignment="1" applyProtection="1">
      <alignment vertical="center" shrinkToFit="1"/>
      <protection locked="0"/>
    </xf>
    <xf numFmtId="38" fontId="45" fillId="8" borderId="89" xfId="1" applyFont="1" applyFill="1" applyBorder="1" applyAlignment="1" applyProtection="1">
      <alignment horizontal="right" vertical="center" shrinkToFit="1"/>
      <protection locked="0"/>
    </xf>
    <xf numFmtId="38" fontId="45" fillId="8" borderId="59" xfId="1" applyFont="1" applyFill="1" applyBorder="1" applyAlignment="1" applyProtection="1">
      <alignment horizontal="right" vertical="center" shrinkToFit="1"/>
      <protection locked="0"/>
    </xf>
    <xf numFmtId="38" fontId="45" fillId="8" borderId="51" xfId="2" applyFont="1" applyFill="1" applyBorder="1" applyAlignment="1" applyProtection="1">
      <alignment horizontal="right" vertical="center" shrinkToFit="1"/>
      <protection locked="0"/>
    </xf>
    <xf numFmtId="38" fontId="45" fillId="8" borderId="47" xfId="2" applyFont="1" applyFill="1" applyBorder="1" applyAlignment="1" applyProtection="1">
      <alignment horizontal="right" vertical="center" shrinkToFit="1"/>
      <protection locked="0"/>
    </xf>
    <xf numFmtId="38" fontId="45" fillId="8" borderId="47" xfId="1" applyFont="1" applyFill="1" applyBorder="1" applyAlignment="1" applyProtection="1">
      <alignment horizontal="right" vertical="center" shrinkToFit="1"/>
      <protection locked="0"/>
    </xf>
    <xf numFmtId="38" fontId="45" fillId="12" borderId="17" xfId="2" applyFont="1" applyFill="1" applyBorder="1" applyAlignment="1" applyProtection="1">
      <alignment vertical="center" shrinkToFit="1"/>
      <protection locked="0"/>
    </xf>
    <xf numFmtId="38" fontId="45" fillId="12" borderId="16" xfId="2" applyFont="1" applyFill="1" applyBorder="1" applyAlignment="1" applyProtection="1">
      <alignment vertical="center" shrinkToFit="1"/>
      <protection locked="0"/>
    </xf>
    <xf numFmtId="38" fontId="45" fillId="12" borderId="82" xfId="2" applyFont="1" applyFill="1" applyBorder="1" applyAlignment="1" applyProtection="1">
      <alignment vertical="center" shrinkToFit="1"/>
      <protection locked="0"/>
    </xf>
    <xf numFmtId="38" fontId="45" fillId="8" borderId="6" xfId="1" applyFont="1" applyFill="1" applyBorder="1" applyAlignment="1" applyProtection="1">
      <alignment horizontal="right" vertical="center" shrinkToFit="1"/>
      <protection locked="0"/>
    </xf>
    <xf numFmtId="38" fontId="45" fillId="8" borderId="3" xfId="1" applyFont="1" applyFill="1" applyBorder="1" applyAlignment="1" applyProtection="1">
      <alignment horizontal="right" vertical="center" shrinkToFit="1"/>
      <protection locked="0"/>
    </xf>
    <xf numFmtId="38" fontId="45" fillId="8" borderId="82" xfId="1" applyFont="1" applyFill="1" applyBorder="1" applyAlignment="1" applyProtection="1">
      <alignment horizontal="right" vertical="center" shrinkToFit="1"/>
      <protection locked="0"/>
    </xf>
    <xf numFmtId="38" fontId="45" fillId="8" borderId="93" xfId="2" applyFont="1" applyFill="1" applyBorder="1" applyAlignment="1" applyProtection="1">
      <alignment horizontal="right" vertical="center" shrinkToFit="1"/>
      <protection locked="0"/>
    </xf>
    <xf numFmtId="0" fontId="45" fillId="4" borderId="52" xfId="15" applyFont="1" applyFill="1" applyBorder="1" applyAlignment="1">
      <alignment vertical="center" wrapText="1"/>
    </xf>
    <xf numFmtId="0" fontId="45" fillId="4" borderId="55" xfId="15" applyFont="1" applyFill="1" applyBorder="1" applyAlignment="1">
      <alignment vertical="center" wrapText="1"/>
    </xf>
    <xf numFmtId="0" fontId="45" fillId="4" borderId="85" xfId="15" applyFont="1" applyFill="1" applyBorder="1" applyAlignment="1">
      <alignment vertical="center" wrapText="1"/>
    </xf>
    <xf numFmtId="0" fontId="45" fillId="4" borderId="18" xfId="15" applyFont="1" applyFill="1" applyBorder="1" applyAlignment="1">
      <alignment vertical="center" wrapText="1"/>
    </xf>
    <xf numFmtId="0" fontId="45" fillId="4" borderId="21" xfId="15" applyFont="1" applyFill="1" applyBorder="1" applyAlignment="1">
      <alignment vertical="center" wrapText="1"/>
    </xf>
    <xf numFmtId="0" fontId="45" fillId="4" borderId="90" xfId="15" applyFont="1" applyFill="1" applyBorder="1" applyAlignment="1">
      <alignment vertical="center" wrapText="1"/>
    </xf>
    <xf numFmtId="38" fontId="45" fillId="4" borderId="44" xfId="2" applyFont="1" applyFill="1" applyBorder="1" applyAlignment="1" applyProtection="1">
      <alignment horizontal="right" vertical="center" shrinkToFit="1"/>
    </xf>
    <xf numFmtId="38" fontId="45" fillId="4" borderId="45" xfId="2" applyFont="1" applyFill="1" applyBorder="1" applyAlignment="1" applyProtection="1">
      <alignment horizontal="right" vertical="center" shrinkToFit="1"/>
    </xf>
    <xf numFmtId="38" fontId="45" fillId="4" borderId="47" xfId="2" applyFont="1" applyFill="1" applyBorder="1" applyAlignment="1" applyProtection="1">
      <alignment horizontal="right" vertical="center" shrinkToFit="1"/>
    </xf>
    <xf numFmtId="38" fontId="45" fillId="8" borderId="88" xfId="1" applyFont="1" applyFill="1" applyBorder="1" applyAlignment="1" applyProtection="1">
      <alignment horizontal="right" vertical="center" shrinkToFit="1"/>
      <protection locked="0"/>
    </xf>
    <xf numFmtId="38" fontId="45" fillId="8" borderId="85" xfId="1" applyFont="1" applyFill="1" applyBorder="1" applyAlignment="1" applyProtection="1">
      <alignment horizontal="right" vertical="center" shrinkToFit="1"/>
      <protection locked="0"/>
    </xf>
    <xf numFmtId="38" fontId="55" fillId="0" borderId="88" xfId="1" applyFont="1" applyFill="1" applyBorder="1" applyAlignment="1" applyProtection="1">
      <alignment horizontal="right" vertical="center" shrinkToFit="1"/>
    </xf>
    <xf numFmtId="38" fontId="55" fillId="0" borderId="85" xfId="1" applyFont="1" applyFill="1" applyBorder="1" applyAlignment="1" applyProtection="1">
      <alignment horizontal="right" vertical="center" shrinkToFit="1"/>
    </xf>
    <xf numFmtId="38" fontId="55" fillId="0" borderId="52" xfId="2" applyFont="1" applyFill="1" applyBorder="1" applyAlignment="1" applyProtection="1">
      <alignment vertical="center" shrinkToFit="1"/>
    </xf>
    <xf numFmtId="38" fontId="55" fillId="0" borderId="55" xfId="2" applyFont="1" applyFill="1" applyBorder="1" applyAlignment="1" applyProtection="1">
      <alignment vertical="center" shrinkToFit="1"/>
    </xf>
    <xf numFmtId="38" fontId="55" fillId="0" borderId="85" xfId="2" applyFont="1" applyFill="1" applyBorder="1" applyAlignment="1" applyProtection="1">
      <alignment vertical="center" shrinkToFit="1"/>
    </xf>
    <xf numFmtId="38" fontId="45" fillId="12" borderId="89" xfId="1" applyFont="1" applyFill="1" applyBorder="1" applyAlignment="1" applyProtection="1">
      <alignment vertical="center" shrinkToFit="1"/>
      <protection locked="0"/>
    </xf>
    <xf numFmtId="38" fontId="45" fillId="12" borderId="16" xfId="1" applyFont="1" applyFill="1" applyBorder="1" applyAlignment="1" applyProtection="1">
      <alignment vertical="center" shrinkToFit="1"/>
      <protection locked="0"/>
    </xf>
    <xf numFmtId="0" fontId="45" fillId="4" borderId="18" xfId="15" applyFont="1" applyFill="1" applyBorder="1" applyAlignment="1">
      <alignment horizontal="center" vertical="center" wrapText="1"/>
    </xf>
    <xf numFmtId="0" fontId="45" fillId="4" borderId="21" xfId="15" applyFont="1" applyFill="1" applyBorder="1" applyAlignment="1">
      <alignment horizontal="center" vertical="center" wrapText="1"/>
    </xf>
    <xf numFmtId="0" fontId="45" fillId="4" borderId="90" xfId="15" applyFont="1" applyFill="1" applyBorder="1" applyAlignment="1">
      <alignment horizontal="center" vertical="center" wrapText="1"/>
    </xf>
    <xf numFmtId="0" fontId="45" fillId="12" borderId="17" xfId="15" applyFont="1" applyFill="1" applyBorder="1" applyAlignment="1" applyProtection="1">
      <alignment horizontal="center" vertical="center" shrinkToFit="1"/>
      <protection locked="0"/>
    </xf>
    <xf numFmtId="0" fontId="45" fillId="12" borderId="59" xfId="15" applyFont="1" applyFill="1" applyBorder="1" applyAlignment="1" applyProtection="1">
      <alignment horizontal="center" vertical="center" shrinkToFit="1"/>
      <protection locked="0"/>
    </xf>
    <xf numFmtId="38" fontId="55" fillId="6" borderId="89" xfId="1" applyFont="1" applyFill="1" applyBorder="1" applyAlignment="1" applyProtection="1">
      <alignment horizontal="right" vertical="center" shrinkToFit="1"/>
    </xf>
    <xf numFmtId="38" fontId="55" fillId="6" borderId="16" xfId="1" applyFont="1" applyFill="1" applyBorder="1" applyAlignment="1" applyProtection="1">
      <alignment horizontal="right" vertical="center" shrinkToFit="1"/>
    </xf>
    <xf numFmtId="0" fontId="45" fillId="13" borderId="88" xfId="15" applyFont="1" applyFill="1" applyBorder="1" applyAlignment="1">
      <alignment horizontal="center" vertical="center" shrinkToFit="1"/>
    </xf>
    <xf numFmtId="0" fontId="45" fillId="13" borderId="55" xfId="15" applyFont="1" applyFill="1" applyBorder="1" applyAlignment="1">
      <alignment horizontal="center" vertical="center" shrinkToFit="1"/>
    </xf>
    <xf numFmtId="0" fontId="45" fillId="4" borderId="129" xfId="15" applyFont="1" applyFill="1" applyBorder="1" applyAlignment="1">
      <alignment horizontal="center" vertical="center" shrinkToFit="1"/>
    </xf>
    <xf numFmtId="0" fontId="45" fillId="4" borderId="130" xfId="15" applyFont="1" applyFill="1" applyBorder="1" applyAlignment="1">
      <alignment horizontal="center" vertical="center" shrinkToFit="1"/>
    </xf>
    <xf numFmtId="0" fontId="45" fillId="12" borderId="94" xfId="15" applyFont="1" applyFill="1" applyBorder="1" applyAlignment="1" applyProtection="1">
      <alignment horizontal="center" vertical="center" shrinkToFit="1"/>
      <protection locked="0"/>
    </xf>
    <xf numFmtId="0" fontId="45" fillId="12" borderId="95" xfId="15" applyFont="1" applyFill="1" applyBorder="1" applyAlignment="1" applyProtection="1">
      <alignment horizontal="center" vertical="center" shrinkToFit="1"/>
      <protection locked="0"/>
    </xf>
    <xf numFmtId="38" fontId="55" fillId="6" borderId="6" xfId="1" applyFont="1" applyFill="1" applyBorder="1" applyAlignment="1" applyProtection="1">
      <alignment horizontal="right" vertical="center" shrinkToFit="1"/>
    </xf>
    <xf numFmtId="38" fontId="55" fillId="6" borderId="12" xfId="1" applyFont="1" applyFill="1" applyBorder="1" applyAlignment="1" applyProtection="1">
      <alignment horizontal="right" vertical="center" shrinkToFit="1"/>
    </xf>
    <xf numFmtId="0" fontId="45" fillId="12" borderId="57" xfId="15" applyFont="1" applyFill="1" applyBorder="1" applyAlignment="1" applyProtection="1">
      <alignment horizontal="center" vertical="center" shrinkToFit="1"/>
      <protection locked="0"/>
    </xf>
    <xf numFmtId="0" fontId="45" fillId="12" borderId="58" xfId="15" applyFont="1" applyFill="1" applyBorder="1" applyAlignment="1" applyProtection="1">
      <alignment horizontal="center" vertical="center" shrinkToFit="1"/>
      <protection locked="0"/>
    </xf>
    <xf numFmtId="0" fontId="45" fillId="12" borderId="9" xfId="15" applyFont="1" applyFill="1" applyBorder="1" applyAlignment="1" applyProtection="1">
      <alignment horizontal="left" vertical="center" shrinkToFit="1"/>
      <protection locked="0"/>
    </xf>
    <xf numFmtId="0" fontId="45" fillId="12" borderId="95" xfId="15" applyFont="1" applyFill="1" applyBorder="1" applyAlignment="1" applyProtection="1">
      <alignment horizontal="left" vertical="center" shrinkToFit="1"/>
      <protection locked="0"/>
    </xf>
    <xf numFmtId="38" fontId="56" fillId="0" borderId="13" xfId="1" applyFont="1" applyBorder="1" applyAlignment="1">
      <alignment horizontal="right" vertical="center" shrinkToFit="1"/>
    </xf>
    <xf numFmtId="38" fontId="56" fillId="0" borderId="49" xfId="1" applyFont="1" applyBorder="1" applyAlignment="1">
      <alignment horizontal="right" vertical="center" shrinkToFit="1"/>
    </xf>
    <xf numFmtId="0" fontId="47" fillId="15" borderId="52" xfId="15" applyFont="1" applyFill="1" applyBorder="1" applyAlignment="1">
      <alignment horizontal="center" vertical="center"/>
    </xf>
    <xf numFmtId="0" fontId="47" fillId="15" borderId="55" xfId="15" applyFont="1" applyFill="1" applyBorder="1" applyAlignment="1">
      <alignment horizontal="center" vertical="center"/>
    </xf>
    <xf numFmtId="0" fontId="47" fillId="15" borderId="56" xfId="15" applyFont="1" applyFill="1" applyBorder="1" applyAlignment="1">
      <alignment horizontal="center" vertical="center"/>
    </xf>
    <xf numFmtId="0" fontId="47" fillId="10" borderId="52" xfId="15" applyFont="1" applyFill="1" applyBorder="1" applyAlignment="1">
      <alignment horizontal="center" vertical="center"/>
    </xf>
    <xf numFmtId="0" fontId="47" fillId="10" borderId="55" xfId="15" applyFont="1" applyFill="1" applyBorder="1" applyAlignment="1">
      <alignment horizontal="center" vertical="center"/>
    </xf>
    <xf numFmtId="0" fontId="47" fillId="10" borderId="56" xfId="15" applyFont="1" applyFill="1" applyBorder="1" applyAlignment="1">
      <alignment horizontal="center" vertical="center"/>
    </xf>
    <xf numFmtId="0" fontId="45" fillId="4" borderId="17" xfId="15" applyFont="1" applyFill="1" applyBorder="1" applyAlignment="1">
      <alignment vertical="center" wrapText="1"/>
    </xf>
    <xf numFmtId="0" fontId="45" fillId="4" borderId="16" xfId="15" applyFont="1" applyFill="1" applyBorder="1" applyAlignment="1">
      <alignment vertical="center" wrapText="1"/>
    </xf>
    <xf numFmtId="0" fontId="45" fillId="12" borderId="17" xfId="15" applyFont="1" applyFill="1" applyBorder="1" applyAlignment="1" applyProtection="1">
      <alignment horizontal="left" vertical="center" shrinkToFit="1"/>
      <protection locked="0"/>
    </xf>
    <xf numFmtId="0" fontId="45" fillId="12" borderId="16" xfId="15" applyFont="1" applyFill="1" applyBorder="1" applyAlignment="1" applyProtection="1">
      <alignment horizontal="left" vertical="center" shrinkToFit="1"/>
      <protection locked="0"/>
    </xf>
    <xf numFmtId="0" fontId="45" fillId="12" borderId="59" xfId="15" applyFont="1" applyFill="1" applyBorder="1" applyAlignment="1" applyProtection="1">
      <alignment horizontal="left" vertical="center" shrinkToFit="1"/>
      <protection locked="0"/>
    </xf>
    <xf numFmtId="0" fontId="45" fillId="12" borderId="61" xfId="15" applyFont="1" applyFill="1" applyBorder="1" applyAlignment="1" applyProtection="1">
      <alignment horizontal="center" vertical="center" shrinkToFit="1"/>
      <protection locked="0"/>
    </xf>
    <xf numFmtId="0" fontId="45" fillId="12" borderId="6" xfId="15" applyFont="1" applyFill="1" applyBorder="1" applyAlignment="1" applyProtection="1">
      <alignment horizontal="center" vertical="center" shrinkToFit="1"/>
      <protection locked="0"/>
    </xf>
    <xf numFmtId="0" fontId="45" fillId="4" borderId="43" xfId="15" applyFont="1" applyFill="1" applyBorder="1" applyAlignment="1">
      <alignment horizontal="center" vertical="center" shrinkToFit="1"/>
    </xf>
    <xf numFmtId="38" fontId="56" fillId="0" borderId="2" xfId="1" applyFont="1" applyBorder="1" applyAlignment="1">
      <alignment horizontal="right" vertical="center" shrinkToFit="1"/>
    </xf>
    <xf numFmtId="38" fontId="56" fillId="0" borderId="1" xfId="1" applyFont="1" applyBorder="1" applyAlignment="1">
      <alignment horizontal="right" vertical="center" shrinkToFit="1"/>
    </xf>
    <xf numFmtId="0" fontId="45" fillId="12" borderId="87" xfId="15" applyFont="1" applyFill="1" applyBorder="1" applyAlignment="1" applyProtection="1">
      <alignment horizontal="center" vertical="center" shrinkToFit="1"/>
      <protection locked="0"/>
    </xf>
    <xf numFmtId="0" fontId="45" fillId="12" borderId="89" xfId="15" applyFont="1" applyFill="1" applyBorder="1" applyAlignment="1" applyProtection="1">
      <alignment horizontal="center" vertical="center" shrinkToFit="1"/>
      <protection locked="0"/>
    </xf>
    <xf numFmtId="38" fontId="45" fillId="6" borderId="57" xfId="2" applyFont="1" applyFill="1" applyBorder="1" applyAlignment="1" applyProtection="1">
      <alignment horizontal="right" vertical="center" shrinkToFit="1"/>
    </xf>
    <xf numFmtId="38" fontId="45" fillId="6" borderId="12" xfId="2" applyFont="1" applyFill="1" applyBorder="1" applyAlignment="1" applyProtection="1">
      <alignment horizontal="right" vertical="center" shrinkToFit="1"/>
    </xf>
    <xf numFmtId="38" fontId="45" fillId="6" borderId="58" xfId="2" applyFont="1" applyFill="1" applyBorder="1" applyAlignment="1" applyProtection="1">
      <alignment horizontal="right" vertical="center" shrinkToFit="1"/>
    </xf>
    <xf numFmtId="38" fontId="45" fillId="8" borderId="17" xfId="2" applyFont="1" applyFill="1" applyBorder="1" applyAlignment="1" applyProtection="1">
      <alignment horizontal="right" vertical="center" shrinkToFit="1"/>
      <protection locked="0"/>
    </xf>
    <xf numFmtId="38" fontId="45" fillId="8" borderId="16" xfId="2" applyFont="1" applyFill="1" applyBorder="1" applyAlignment="1" applyProtection="1">
      <alignment horizontal="right" vertical="center" shrinkToFit="1"/>
      <protection locked="0"/>
    </xf>
    <xf numFmtId="38" fontId="45" fillId="8" borderId="59" xfId="2" applyFont="1" applyFill="1" applyBorder="1" applyAlignment="1" applyProtection="1">
      <alignment horizontal="right" vertical="center" shrinkToFit="1"/>
      <protection locked="0"/>
    </xf>
    <xf numFmtId="38" fontId="45" fillId="4" borderId="51" xfId="2" applyFont="1" applyFill="1" applyBorder="1" applyAlignment="1" applyProtection="1">
      <alignment horizontal="center" vertical="center" wrapText="1"/>
    </xf>
    <xf numFmtId="38" fontId="47" fillId="0" borderId="6" xfId="2" applyFont="1" applyFill="1" applyBorder="1" applyAlignment="1" applyProtection="1">
      <alignment horizontal="right" vertical="center" shrinkToFit="1"/>
    </xf>
    <xf numFmtId="38" fontId="47" fillId="0" borderId="12" xfId="2" applyFont="1" applyFill="1" applyBorder="1" applyAlignment="1" applyProtection="1">
      <alignment horizontal="right" vertical="center" shrinkToFit="1"/>
    </xf>
    <xf numFmtId="38" fontId="55" fillId="0" borderId="17" xfId="2" applyFont="1" applyFill="1" applyBorder="1" applyAlignment="1" applyProtection="1">
      <alignment vertical="center" shrinkToFit="1"/>
    </xf>
    <xf numFmtId="38" fontId="55" fillId="0" borderId="16" xfId="2" applyFont="1" applyFill="1" applyBorder="1" applyAlignment="1" applyProtection="1">
      <alignment vertical="center" shrinkToFit="1"/>
    </xf>
    <xf numFmtId="38" fontId="55" fillId="0" borderId="82" xfId="2" applyFont="1" applyFill="1" applyBorder="1" applyAlignment="1" applyProtection="1">
      <alignment vertical="center" shrinkToFit="1"/>
    </xf>
    <xf numFmtId="177" fontId="45" fillId="4" borderId="44" xfId="15" applyNumberFormat="1" applyFont="1" applyFill="1" applyBorder="1" applyAlignment="1">
      <alignment horizontal="center" vertical="center" wrapText="1"/>
    </xf>
    <xf numFmtId="177" fontId="45" fillId="4" borderId="45" xfId="15" applyNumberFormat="1" applyFont="1" applyFill="1" applyBorder="1" applyAlignment="1">
      <alignment horizontal="center" vertical="center" wrapText="1"/>
    </xf>
    <xf numFmtId="177" fontId="45" fillId="4" borderId="47" xfId="15" applyNumberFormat="1" applyFont="1" applyFill="1" applyBorder="1" applyAlignment="1">
      <alignment horizontal="center" vertical="center" wrapText="1"/>
    </xf>
    <xf numFmtId="38" fontId="45" fillId="13" borderId="52" xfId="2" applyFont="1" applyFill="1" applyBorder="1" applyAlignment="1" applyProtection="1">
      <alignment horizontal="center" vertical="center" shrinkToFit="1"/>
    </xf>
    <xf numFmtId="38" fontId="45" fillId="13" borderId="55" xfId="2" applyFont="1" applyFill="1" applyBorder="1" applyAlignment="1" applyProtection="1">
      <alignment horizontal="center" vertical="center" shrinkToFit="1"/>
    </xf>
    <xf numFmtId="38" fontId="45" fillId="13" borderId="85" xfId="2" applyFont="1" applyFill="1" applyBorder="1" applyAlignment="1" applyProtection="1">
      <alignment horizontal="center" vertical="center" shrinkToFit="1"/>
    </xf>
    <xf numFmtId="38" fontId="55" fillId="6" borderId="57" xfId="2" applyFont="1" applyFill="1" applyBorder="1" applyAlignment="1" applyProtection="1">
      <alignment vertical="center" shrinkToFit="1"/>
    </xf>
    <xf numFmtId="38" fontId="55" fillId="6" borderId="12" xfId="2" applyFont="1" applyFill="1" applyBorder="1" applyAlignment="1" applyProtection="1">
      <alignment vertical="center" shrinkToFit="1"/>
    </xf>
    <xf numFmtId="38" fontId="55" fillId="6" borderId="3" xfId="2" applyFont="1" applyFill="1" applyBorder="1" applyAlignment="1" applyProtection="1">
      <alignment vertical="center" shrinkToFit="1"/>
    </xf>
    <xf numFmtId="38" fontId="55" fillId="0" borderId="89" xfId="1" applyFont="1" applyFill="1" applyBorder="1" applyAlignment="1" applyProtection="1">
      <alignment horizontal="right" vertical="center" shrinkToFit="1"/>
    </xf>
    <xf numFmtId="38" fontId="55" fillId="0" borderId="82" xfId="1" applyFont="1" applyFill="1" applyBorder="1" applyAlignment="1" applyProtection="1">
      <alignment horizontal="right" vertical="center" shrinkToFit="1"/>
    </xf>
    <xf numFmtId="38" fontId="55" fillId="13" borderId="88" xfId="1" applyFont="1" applyFill="1" applyBorder="1" applyAlignment="1" applyProtection="1">
      <alignment vertical="center" shrinkToFit="1"/>
    </xf>
    <xf numFmtId="38" fontId="55" fillId="13" borderId="55" xfId="1" applyFont="1" applyFill="1" applyBorder="1" applyAlignment="1" applyProtection="1">
      <alignment vertical="center" shrinkToFit="1"/>
    </xf>
    <xf numFmtId="38" fontId="55" fillId="13" borderId="85" xfId="1" applyFont="1" applyFill="1" applyBorder="1" applyAlignment="1" applyProtection="1">
      <alignment vertical="center" shrinkToFit="1"/>
    </xf>
    <xf numFmtId="38" fontId="55" fillId="13" borderId="6" xfId="1" applyFont="1" applyFill="1" applyBorder="1" applyAlignment="1" applyProtection="1">
      <alignment vertical="center" shrinkToFit="1"/>
    </xf>
    <xf numFmtId="38" fontId="55" fillId="13" borderId="12" xfId="1" applyFont="1" applyFill="1" applyBorder="1" applyAlignment="1" applyProtection="1">
      <alignment vertical="center" shrinkToFit="1"/>
    </xf>
    <xf numFmtId="38" fontId="55" fillId="13" borderId="3" xfId="1" applyFont="1" applyFill="1" applyBorder="1" applyAlignment="1" applyProtection="1">
      <alignment vertical="center" shrinkToFit="1"/>
    </xf>
    <xf numFmtId="38" fontId="55" fillId="13" borderId="89" xfId="1" applyFont="1" applyFill="1" applyBorder="1" applyAlignment="1" applyProtection="1">
      <alignment vertical="center" shrinkToFit="1"/>
    </xf>
    <xf numFmtId="38" fontId="55" fillId="13" borderId="16" xfId="1" applyFont="1" applyFill="1" applyBorder="1" applyAlignment="1" applyProtection="1">
      <alignment vertical="center" shrinkToFit="1"/>
    </xf>
    <xf numFmtId="38" fontId="55" fillId="13" borderId="82" xfId="1" applyFont="1" applyFill="1" applyBorder="1" applyAlignment="1" applyProtection="1">
      <alignment vertical="center" shrinkToFit="1"/>
    </xf>
    <xf numFmtId="38" fontId="55" fillId="0" borderId="55" xfId="1" applyFont="1" applyFill="1" applyBorder="1" applyAlignment="1" applyProtection="1">
      <alignment horizontal="right" vertical="center" shrinkToFit="1"/>
    </xf>
    <xf numFmtId="38" fontId="55" fillId="0" borderId="57" xfId="2" applyFont="1" applyFill="1" applyBorder="1" applyAlignment="1" applyProtection="1">
      <alignment vertical="center" shrinkToFit="1"/>
    </xf>
    <xf numFmtId="38" fontId="55" fillId="0" borderId="12" xfId="2" applyFont="1" applyFill="1" applyBorder="1" applyAlignment="1" applyProtection="1">
      <alignment vertical="center" shrinkToFit="1"/>
    </xf>
    <xf numFmtId="38" fontId="55" fillId="0" borderId="3" xfId="2" applyFont="1" applyFill="1" applyBorder="1" applyAlignment="1" applyProtection="1">
      <alignment vertical="center" shrinkToFit="1"/>
    </xf>
    <xf numFmtId="38" fontId="55" fillId="0" borderId="6" xfId="1" applyFont="1" applyFill="1" applyBorder="1" applyAlignment="1" applyProtection="1">
      <alignment horizontal="right" vertical="center" shrinkToFit="1"/>
    </xf>
    <xf numFmtId="38" fontId="55" fillId="0" borderId="3" xfId="1" applyFont="1" applyFill="1" applyBorder="1" applyAlignment="1" applyProtection="1">
      <alignment horizontal="right" vertical="center" shrinkToFit="1"/>
    </xf>
    <xf numFmtId="38" fontId="45" fillId="13" borderId="18" xfId="2" applyFont="1" applyFill="1" applyBorder="1" applyAlignment="1" applyProtection="1">
      <alignment horizontal="center" vertical="center" shrinkToFit="1"/>
    </xf>
    <xf numFmtId="38" fontId="45" fillId="13" borderId="21" xfId="2" applyFont="1" applyFill="1" applyBorder="1" applyAlignment="1" applyProtection="1">
      <alignment horizontal="center" vertical="center" shrinkToFit="1"/>
    </xf>
    <xf numFmtId="38" fontId="45" fillId="13" borderId="90" xfId="2" applyFont="1" applyFill="1" applyBorder="1" applyAlignment="1" applyProtection="1">
      <alignment horizontal="center" vertical="center" shrinkToFit="1"/>
    </xf>
    <xf numFmtId="38" fontId="45" fillId="12" borderId="57" xfId="2" applyFont="1" applyFill="1" applyBorder="1" applyAlignment="1" applyProtection="1">
      <alignment vertical="center" shrinkToFit="1"/>
      <protection locked="0"/>
    </xf>
    <xf numFmtId="38" fontId="45" fillId="12" borderId="12" xfId="2" applyFont="1" applyFill="1" applyBorder="1" applyAlignment="1" applyProtection="1">
      <alignment vertical="center" shrinkToFit="1"/>
      <protection locked="0"/>
    </xf>
    <xf numFmtId="38" fontId="45" fillId="12" borderId="3" xfId="2" applyFont="1" applyFill="1" applyBorder="1" applyAlignment="1" applyProtection="1">
      <alignment vertical="center" shrinkToFit="1"/>
      <protection locked="0"/>
    </xf>
    <xf numFmtId="38" fontId="45" fillId="13" borderId="88" xfId="2" applyFont="1" applyFill="1" applyBorder="1" applyAlignment="1" applyProtection="1">
      <alignment horizontal="center" vertical="center" shrinkToFit="1"/>
    </xf>
    <xf numFmtId="0" fontId="45" fillId="4" borderId="52" xfId="15" applyFont="1" applyFill="1" applyBorder="1" applyAlignment="1">
      <alignment horizontal="center" vertical="center" shrinkToFit="1"/>
    </xf>
    <xf numFmtId="0" fontId="45" fillId="4" borderId="85" xfId="15" applyFont="1" applyFill="1" applyBorder="1" applyAlignment="1">
      <alignment horizontal="center" vertical="center" shrinkToFit="1"/>
    </xf>
    <xf numFmtId="38" fontId="55" fillId="4" borderId="57" xfId="1" applyFont="1" applyFill="1" applyBorder="1" applyAlignment="1" applyProtection="1">
      <alignment horizontal="right" vertical="center" shrinkToFit="1"/>
    </xf>
    <xf numFmtId="38" fontId="55" fillId="4" borderId="3" xfId="1" applyFont="1" applyFill="1" applyBorder="1" applyAlignment="1" applyProtection="1">
      <alignment horizontal="right" vertical="center" shrinkToFit="1"/>
    </xf>
    <xf numFmtId="38" fontId="55" fillId="4" borderId="17" xfId="1" applyFont="1" applyFill="1" applyBorder="1" applyAlignment="1" applyProtection="1">
      <alignment horizontal="right" vertical="center" shrinkToFit="1"/>
    </xf>
    <xf numFmtId="38" fontId="55" fillId="4" borderId="82" xfId="1" applyFont="1" applyFill="1" applyBorder="1" applyAlignment="1" applyProtection="1">
      <alignment horizontal="right" vertical="center" shrinkToFit="1"/>
    </xf>
    <xf numFmtId="0" fontId="45" fillId="4" borderId="88" xfId="15" applyFont="1" applyFill="1" applyBorder="1" applyAlignment="1">
      <alignment horizontal="center" vertical="center" shrinkToFit="1"/>
    </xf>
    <xf numFmtId="38" fontId="55" fillId="4" borderId="6" xfId="1" applyFont="1" applyFill="1" applyBorder="1" applyAlignment="1" applyProtection="1">
      <alignment horizontal="right" vertical="center" shrinkToFit="1"/>
    </xf>
    <xf numFmtId="38" fontId="55" fillId="4" borderId="89" xfId="1" applyFont="1" applyFill="1" applyBorder="1" applyAlignment="1" applyProtection="1">
      <alignment horizontal="right" vertical="center" shrinkToFit="1"/>
    </xf>
    <xf numFmtId="0" fontId="45" fillId="4" borderId="56" xfId="15" applyFont="1" applyFill="1" applyBorder="1" applyAlignment="1">
      <alignment horizontal="center" vertical="center" shrinkToFit="1"/>
    </xf>
    <xf numFmtId="38" fontId="55" fillId="4" borderId="58" xfId="1" applyFont="1" applyFill="1" applyBorder="1" applyAlignment="1" applyProtection="1">
      <alignment horizontal="right" vertical="center" shrinkToFit="1"/>
    </xf>
    <xf numFmtId="38" fontId="55" fillId="4" borderId="59" xfId="1" applyFont="1" applyFill="1" applyBorder="1" applyAlignment="1" applyProtection="1">
      <alignment horizontal="right" vertical="center" shrinkToFit="1"/>
    </xf>
    <xf numFmtId="0" fontId="45" fillId="13" borderId="85" xfId="15" applyFont="1" applyFill="1" applyBorder="1" applyAlignment="1">
      <alignment horizontal="center" vertical="center" shrinkToFit="1"/>
    </xf>
    <xf numFmtId="38" fontId="55" fillId="6" borderId="3" xfId="1" applyFont="1" applyFill="1" applyBorder="1" applyAlignment="1" applyProtection="1">
      <alignment horizontal="right" vertical="center" shrinkToFit="1"/>
    </xf>
    <xf numFmtId="38" fontId="55" fillId="6" borderId="82" xfId="1" applyFont="1" applyFill="1" applyBorder="1" applyAlignment="1" applyProtection="1">
      <alignment horizontal="right" vertical="center" shrinkToFit="1"/>
    </xf>
    <xf numFmtId="38" fontId="45" fillId="13" borderId="88" xfId="1" applyFont="1" applyFill="1" applyBorder="1" applyAlignment="1" applyProtection="1">
      <alignment horizontal="center" vertical="center" shrinkToFit="1"/>
    </xf>
    <xf numFmtId="38" fontId="45" fillId="13" borderId="85" xfId="1" applyFont="1" applyFill="1" applyBorder="1" applyAlignment="1" applyProtection="1">
      <alignment horizontal="center" vertical="center" shrinkToFit="1"/>
    </xf>
    <xf numFmtId="38" fontId="45" fillId="13" borderId="55" xfId="1" applyFont="1" applyFill="1" applyBorder="1" applyAlignment="1" applyProtection="1">
      <alignment horizontal="center" vertical="center" shrinkToFit="1"/>
    </xf>
    <xf numFmtId="38" fontId="45" fillId="8" borderId="45" xfId="1" applyFont="1" applyFill="1" applyBorder="1" applyAlignment="1" applyProtection="1">
      <alignment horizontal="right" vertical="center" shrinkToFit="1"/>
      <protection locked="0"/>
    </xf>
    <xf numFmtId="38" fontId="45" fillId="8" borderId="50" xfId="1" applyFont="1" applyFill="1" applyBorder="1" applyAlignment="1" applyProtection="1">
      <alignment horizontal="right" vertical="center" shrinkToFit="1"/>
      <protection locked="0"/>
    </xf>
    <xf numFmtId="38" fontId="45" fillId="12" borderId="50" xfId="1" applyFont="1" applyFill="1" applyBorder="1" applyAlignment="1" applyProtection="1">
      <alignment vertical="center" shrinkToFit="1"/>
      <protection locked="0"/>
    </xf>
    <xf numFmtId="38" fontId="45" fillId="8" borderId="58" xfId="1" applyFont="1" applyFill="1" applyBorder="1" applyAlignment="1" applyProtection="1">
      <alignment horizontal="right" vertical="center" shrinkToFit="1"/>
      <protection locked="0"/>
    </xf>
    <xf numFmtId="38" fontId="55" fillId="8" borderId="6" xfId="1" applyFont="1" applyFill="1" applyBorder="1" applyAlignment="1" applyProtection="1">
      <alignment horizontal="right" vertical="center" shrinkToFit="1"/>
      <protection locked="0"/>
    </xf>
    <xf numFmtId="38" fontId="55" fillId="8" borderId="58" xfId="1" applyFont="1" applyFill="1" applyBorder="1" applyAlignment="1" applyProtection="1">
      <alignment horizontal="right" vertical="center" shrinkToFit="1"/>
      <protection locked="0"/>
    </xf>
    <xf numFmtId="38" fontId="55" fillId="8" borderId="89" xfId="1" applyFont="1" applyFill="1" applyBorder="1" applyAlignment="1" applyProtection="1">
      <alignment horizontal="right" vertical="center" shrinkToFit="1"/>
      <protection locked="0"/>
    </xf>
    <xf numFmtId="38" fontId="55" fillId="8" borderId="59" xfId="1" applyFont="1" applyFill="1" applyBorder="1" applyAlignment="1" applyProtection="1">
      <alignment horizontal="right" vertical="center" shrinkToFit="1"/>
      <protection locked="0"/>
    </xf>
    <xf numFmtId="38" fontId="56" fillId="13" borderId="12" xfId="1" applyFont="1" applyFill="1" applyBorder="1" applyAlignment="1" applyProtection="1">
      <alignment horizontal="right" vertical="center" shrinkToFit="1"/>
    </xf>
    <xf numFmtId="38" fontId="56" fillId="13" borderId="58" xfId="1" applyFont="1" applyFill="1" applyBorder="1" applyAlignment="1" applyProtection="1">
      <alignment horizontal="right" vertical="center" shrinkToFit="1"/>
    </xf>
    <xf numFmtId="0" fontId="49" fillId="4" borderId="52" xfId="15" applyFont="1" applyFill="1" applyBorder="1" applyAlignment="1">
      <alignment horizontal="center" vertical="center" shrinkToFit="1"/>
    </xf>
    <xf numFmtId="0" fontId="49" fillId="4" borderId="55" xfId="15" applyFont="1" applyFill="1" applyBorder="1" applyAlignment="1">
      <alignment horizontal="center" vertical="center" shrinkToFit="1"/>
    </xf>
    <xf numFmtId="0" fontId="49" fillId="4" borderId="56" xfId="15" applyFont="1" applyFill="1" applyBorder="1" applyAlignment="1">
      <alignment horizontal="center" vertical="center" shrinkToFit="1"/>
    </xf>
    <xf numFmtId="0" fontId="49" fillId="4" borderId="57" xfId="15" applyFont="1" applyFill="1" applyBorder="1" applyAlignment="1">
      <alignment horizontal="center" vertical="center" shrinkToFit="1"/>
    </xf>
    <xf numFmtId="0" fontId="49" fillId="4" borderId="12" xfId="15" applyFont="1" applyFill="1" applyBorder="1" applyAlignment="1">
      <alignment horizontal="center" vertical="center" shrinkToFit="1"/>
    </xf>
    <xf numFmtId="0" fontId="49" fillId="4" borderId="58" xfId="15" applyFont="1" applyFill="1" applyBorder="1" applyAlignment="1">
      <alignment horizontal="center" vertical="center" shrinkToFit="1"/>
    </xf>
    <xf numFmtId="0" fontId="49" fillId="4" borderId="17" xfId="15" applyFont="1" applyFill="1" applyBorder="1" applyAlignment="1">
      <alignment horizontal="center" vertical="center" shrinkToFit="1"/>
    </xf>
    <xf numFmtId="0" fontId="49" fillId="4" borderId="16" xfId="15" applyFont="1" applyFill="1" applyBorder="1" applyAlignment="1">
      <alignment horizontal="center" vertical="center" shrinkToFit="1"/>
    </xf>
    <xf numFmtId="0" fontId="49" fillId="4" borderId="59" xfId="15" applyFont="1" applyFill="1" applyBorder="1" applyAlignment="1">
      <alignment horizontal="center" vertical="center" shrinkToFit="1"/>
    </xf>
    <xf numFmtId="0" fontId="55" fillId="12" borderId="52" xfId="15" applyFont="1" applyFill="1" applyBorder="1" applyAlignment="1" applyProtection="1">
      <alignment horizontal="left" vertical="center" shrinkToFit="1"/>
      <protection locked="0"/>
    </xf>
    <xf numFmtId="0" fontId="55" fillId="12" borderId="55" xfId="15" applyFont="1" applyFill="1" applyBorder="1" applyAlignment="1" applyProtection="1">
      <alignment horizontal="left" vertical="center" shrinkToFit="1"/>
      <protection locked="0"/>
    </xf>
    <xf numFmtId="0" fontId="55" fillId="12" borderId="56" xfId="15" applyFont="1" applyFill="1" applyBorder="1" applyAlignment="1" applyProtection="1">
      <alignment horizontal="left" vertical="center" shrinkToFit="1"/>
      <protection locked="0"/>
    </xf>
    <xf numFmtId="0" fontId="55" fillId="12" borderId="57" xfId="15" applyFont="1" applyFill="1" applyBorder="1" applyAlignment="1" applyProtection="1">
      <alignment horizontal="left" vertical="center" shrinkToFit="1"/>
      <protection locked="0"/>
    </xf>
    <xf numFmtId="0" fontId="55" fillId="12" borderId="12" xfId="15" applyFont="1" applyFill="1" applyBorder="1" applyAlignment="1" applyProtection="1">
      <alignment horizontal="left" vertical="center" shrinkToFit="1"/>
      <protection locked="0"/>
    </xf>
    <xf numFmtId="0" fontId="55" fillId="12" borderId="58" xfId="15" applyFont="1" applyFill="1" applyBorder="1" applyAlignment="1" applyProtection="1">
      <alignment horizontal="left" vertical="center" shrinkToFit="1"/>
      <protection locked="0"/>
    </xf>
    <xf numFmtId="49" fontId="55" fillId="8" borderId="17" xfId="15" quotePrefix="1" applyNumberFormat="1" applyFont="1" applyFill="1" applyBorder="1" applyAlignment="1" applyProtection="1">
      <alignment horizontal="left" vertical="center" shrinkToFit="1"/>
      <protection locked="0"/>
    </xf>
    <xf numFmtId="49" fontId="55" fillId="8" borderId="16" xfId="15" quotePrefix="1" applyNumberFormat="1" applyFont="1" applyFill="1" applyBorder="1" applyAlignment="1" applyProtection="1">
      <alignment horizontal="left" vertical="center" shrinkToFit="1"/>
      <protection locked="0"/>
    </xf>
    <xf numFmtId="49" fontId="55" fillId="8" borderId="59" xfId="15" quotePrefix="1" applyNumberFormat="1" applyFont="1" applyFill="1" applyBorder="1" applyAlignment="1" applyProtection="1">
      <alignment horizontal="left" vertical="center" shrinkToFit="1"/>
      <protection locked="0"/>
    </xf>
    <xf numFmtId="38" fontId="45" fillId="12" borderId="93" xfId="1" applyFont="1" applyFill="1" applyBorder="1" applyAlignment="1" applyProtection="1">
      <alignment vertical="center" shrinkToFit="1"/>
      <protection locked="0"/>
    </xf>
    <xf numFmtId="38" fontId="55" fillId="12" borderId="88" xfId="1" applyFont="1" applyFill="1" applyBorder="1" applyAlignment="1" applyProtection="1">
      <alignment vertical="center" shrinkToFit="1"/>
      <protection locked="0"/>
    </xf>
    <xf numFmtId="38" fontId="55" fillId="12" borderId="55" xfId="1" applyFont="1" applyFill="1" applyBorder="1" applyAlignment="1" applyProtection="1">
      <alignment vertical="center" shrinkToFit="1"/>
      <protection locked="0"/>
    </xf>
    <xf numFmtId="38" fontId="55" fillId="12" borderId="85" xfId="1" applyFont="1" applyFill="1" applyBorder="1" applyAlignment="1" applyProtection="1">
      <alignment vertical="center" shrinkToFit="1"/>
      <protection locked="0"/>
    </xf>
    <xf numFmtId="38" fontId="55" fillId="8" borderId="88" xfId="1" applyFont="1" applyFill="1" applyBorder="1" applyAlignment="1" applyProtection="1">
      <alignment horizontal="right" vertical="center" shrinkToFit="1"/>
      <protection locked="0"/>
    </xf>
    <xf numFmtId="38" fontId="55" fillId="8" borderId="56" xfId="1" applyFont="1" applyFill="1" applyBorder="1" applyAlignment="1" applyProtection="1">
      <alignment horizontal="right" vertical="center" shrinkToFit="1"/>
      <protection locked="0"/>
    </xf>
    <xf numFmtId="0" fontId="45" fillId="13" borderId="6" xfId="15" applyFont="1" applyFill="1" applyBorder="1" applyAlignment="1">
      <alignment horizontal="right" vertical="center" shrinkToFit="1"/>
    </xf>
    <xf numFmtId="0" fontId="45" fillId="13" borderId="12" xfId="15" applyFont="1" applyFill="1" applyBorder="1" applyAlignment="1">
      <alignment horizontal="right" vertical="center" shrinkToFit="1"/>
    </xf>
    <xf numFmtId="0" fontId="45" fillId="13" borderId="3" xfId="15" applyFont="1" applyFill="1" applyBorder="1" applyAlignment="1">
      <alignment horizontal="right" vertical="center" shrinkToFit="1"/>
    </xf>
    <xf numFmtId="38" fontId="55" fillId="0" borderId="12" xfId="1" applyFont="1" applyFill="1" applyBorder="1" applyAlignment="1" applyProtection="1">
      <alignment horizontal="right" vertical="center" shrinkToFit="1"/>
    </xf>
    <xf numFmtId="38" fontId="55" fillId="0" borderId="16" xfId="1" applyFont="1" applyFill="1" applyBorder="1" applyAlignment="1" applyProtection="1">
      <alignment horizontal="right" vertical="center" shrinkToFit="1"/>
    </xf>
    <xf numFmtId="38" fontId="45" fillId="12" borderId="51" xfId="2" applyFont="1" applyFill="1" applyBorder="1" applyAlignment="1" applyProtection="1">
      <alignment vertical="center" shrinkToFit="1"/>
      <protection locked="0"/>
    </xf>
    <xf numFmtId="38" fontId="55" fillId="12" borderId="6" xfId="1" applyFont="1" applyFill="1" applyBorder="1" applyAlignment="1" applyProtection="1">
      <alignment vertical="center" shrinkToFit="1"/>
      <protection locked="0"/>
    </xf>
    <xf numFmtId="38" fontId="55" fillId="12" borderId="12" xfId="1" applyFont="1" applyFill="1" applyBorder="1" applyAlignment="1" applyProtection="1">
      <alignment vertical="center" shrinkToFit="1"/>
      <protection locked="0"/>
    </xf>
    <xf numFmtId="38" fontId="55" fillId="12" borderId="3" xfId="1" applyFont="1" applyFill="1" applyBorder="1" applyAlignment="1" applyProtection="1">
      <alignment vertical="center" shrinkToFit="1"/>
      <protection locked="0"/>
    </xf>
    <xf numFmtId="38" fontId="55" fillId="12" borderId="89" xfId="1" applyFont="1" applyFill="1" applyBorder="1" applyAlignment="1" applyProtection="1">
      <alignment vertical="center" shrinkToFit="1"/>
      <protection locked="0"/>
    </xf>
    <xf numFmtId="38" fontId="55" fillId="12" borderId="16" xfId="1" applyFont="1" applyFill="1" applyBorder="1" applyAlignment="1" applyProtection="1">
      <alignment vertical="center" shrinkToFit="1"/>
      <protection locked="0"/>
    </xf>
    <xf numFmtId="38" fontId="55" fillId="12" borderId="82" xfId="1" applyFont="1" applyFill="1" applyBorder="1" applyAlignment="1" applyProtection="1">
      <alignment vertical="center" shrinkToFit="1"/>
      <protection locked="0"/>
    </xf>
    <xf numFmtId="0" fontId="47" fillId="18" borderId="52" xfId="15" applyFont="1" applyFill="1" applyBorder="1" applyAlignment="1">
      <alignment horizontal="center" vertical="center"/>
    </xf>
    <xf numFmtId="0" fontId="47" fillId="18" borderId="55" xfId="15" applyFont="1" applyFill="1" applyBorder="1" applyAlignment="1">
      <alignment horizontal="center" vertical="center"/>
    </xf>
    <xf numFmtId="0" fontId="47" fillId="18" borderId="56" xfId="15" applyFont="1" applyFill="1" applyBorder="1" applyAlignment="1">
      <alignment horizontal="center" vertical="center"/>
    </xf>
    <xf numFmtId="0" fontId="47" fillId="13" borderId="52" xfId="15" applyFont="1" applyFill="1" applyBorder="1" applyAlignment="1">
      <alignment horizontal="center" vertical="center"/>
    </xf>
    <xf numFmtId="0" fontId="47" fillId="13" borderId="55" xfId="15" applyFont="1" applyFill="1" applyBorder="1" applyAlignment="1">
      <alignment horizontal="center" vertical="center"/>
    </xf>
    <xf numFmtId="0" fontId="47" fillId="13" borderId="56" xfId="15" applyFont="1" applyFill="1" applyBorder="1" applyAlignment="1">
      <alignment horizontal="center" vertical="center"/>
    </xf>
    <xf numFmtId="0" fontId="47" fillId="16" borderId="52" xfId="15" applyFont="1" applyFill="1" applyBorder="1" applyAlignment="1">
      <alignment horizontal="center" vertical="center"/>
    </xf>
    <xf numFmtId="0" fontId="47" fillId="16" borderId="56" xfId="15" applyFont="1" applyFill="1" applyBorder="1" applyAlignment="1">
      <alignment horizontal="center" vertical="center"/>
    </xf>
    <xf numFmtId="0" fontId="47" fillId="17" borderId="52" xfId="15" applyFont="1" applyFill="1" applyBorder="1" applyAlignment="1">
      <alignment horizontal="center" vertical="center"/>
    </xf>
    <xf numFmtId="0" fontId="47" fillId="17" borderId="55" xfId="15" applyFont="1" applyFill="1" applyBorder="1" applyAlignment="1">
      <alignment horizontal="center" vertical="center"/>
    </xf>
    <xf numFmtId="0" fontId="47" fillId="17" borderId="56" xfId="15" applyFont="1" applyFill="1" applyBorder="1" applyAlignment="1">
      <alignment horizontal="center" vertical="center"/>
    </xf>
    <xf numFmtId="38" fontId="45" fillId="8" borderId="56" xfId="1" applyFont="1" applyFill="1" applyBorder="1" applyAlignment="1" applyProtection="1">
      <alignment horizontal="right" vertical="center" shrinkToFit="1"/>
      <protection locked="0"/>
    </xf>
    <xf numFmtId="176" fontId="47" fillId="0" borderId="11" xfId="15" applyNumberFormat="1" applyFont="1" applyBorder="1" applyAlignment="1" applyProtection="1">
      <alignment vertical="center" wrapText="1"/>
      <protection locked="0"/>
    </xf>
    <xf numFmtId="176" fontId="47" fillId="0" borderId="98" xfId="15" applyNumberFormat="1" applyFont="1" applyBorder="1" applyAlignment="1" applyProtection="1">
      <alignment vertical="center" wrapText="1"/>
      <protection locked="0"/>
    </xf>
    <xf numFmtId="38" fontId="82" fillId="10" borderId="0" xfId="15" applyNumberFormat="1" applyFont="1" applyFill="1" applyAlignment="1">
      <alignment horizontal="center" vertical="center" shrinkToFit="1"/>
    </xf>
    <xf numFmtId="38" fontId="45" fillId="0" borderId="21" xfId="1" applyFont="1" applyFill="1" applyBorder="1" applyAlignment="1" applyProtection="1">
      <alignment horizontal="center" vertical="center" wrapText="1"/>
    </xf>
    <xf numFmtId="0" fontId="47" fillId="4" borderId="45" xfId="15" applyFont="1" applyFill="1" applyBorder="1" applyAlignment="1">
      <alignment horizontal="center" vertical="center" wrapText="1"/>
    </xf>
    <xf numFmtId="0" fontId="47" fillId="4" borderId="47" xfId="15" applyFont="1" applyFill="1" applyBorder="1" applyAlignment="1">
      <alignment horizontal="center" vertical="center" wrapText="1"/>
    </xf>
    <xf numFmtId="176" fontId="47" fillId="0" borderId="57" xfId="15" applyNumberFormat="1" applyFont="1" applyBorder="1" applyAlignment="1" applyProtection="1">
      <alignment vertical="center" wrapText="1"/>
      <protection locked="0"/>
    </xf>
    <xf numFmtId="176" fontId="47" fillId="0" borderId="12" xfId="15" applyNumberFormat="1" applyFont="1" applyBorder="1" applyAlignment="1" applyProtection="1">
      <alignment vertical="center" wrapText="1"/>
      <protection locked="0"/>
    </xf>
    <xf numFmtId="176" fontId="47" fillId="0" borderId="58" xfId="15" applyNumberFormat="1" applyFont="1" applyBorder="1" applyAlignment="1" applyProtection="1">
      <alignment vertical="center" wrapText="1"/>
      <protection locked="0"/>
    </xf>
    <xf numFmtId="0" fontId="80" fillId="6" borderId="0" xfId="16" applyFont="1" applyFill="1" applyBorder="1" applyAlignment="1" applyProtection="1">
      <alignment horizontal="left" vertical="center" shrinkToFit="1"/>
    </xf>
    <xf numFmtId="0" fontId="47" fillId="6" borderId="0" xfId="0" applyFont="1" applyFill="1" applyAlignment="1">
      <alignment horizontal="left" vertical="center" shrinkToFit="1"/>
    </xf>
    <xf numFmtId="0" fontId="47" fillId="0" borderId="44" xfId="15" applyFont="1" applyBorder="1" applyAlignment="1">
      <alignment horizontal="left" vertical="center" shrinkToFit="1"/>
    </xf>
    <xf numFmtId="0" fontId="47" fillId="0" borderId="45" xfId="15" applyFont="1" applyBorder="1" applyAlignment="1">
      <alignment horizontal="left" vertical="center" shrinkToFit="1"/>
    </xf>
    <xf numFmtId="0" fontId="47" fillId="0" borderId="47" xfId="15" applyFont="1" applyBorder="1" applyAlignment="1">
      <alignment horizontal="left" vertical="center" shrinkToFit="1"/>
    </xf>
    <xf numFmtId="38" fontId="45" fillId="12" borderId="18" xfId="2" applyFont="1" applyFill="1" applyBorder="1" applyAlignment="1" applyProtection="1">
      <alignment horizontal="left" vertical="center" shrinkToFit="1"/>
      <protection locked="0"/>
    </xf>
    <xf numFmtId="38" fontId="45" fillId="12" borderId="21" xfId="2" applyFont="1" applyFill="1" applyBorder="1" applyAlignment="1" applyProtection="1">
      <alignment horizontal="left" vertical="center" shrinkToFit="1"/>
      <protection locked="0"/>
    </xf>
    <xf numFmtId="38" fontId="45" fillId="12" borderId="28" xfId="2" applyFont="1" applyFill="1" applyBorder="1" applyAlignment="1" applyProtection="1">
      <alignment horizontal="left" vertical="center" shrinkToFit="1"/>
      <protection locked="0"/>
    </xf>
    <xf numFmtId="38" fontId="45" fillId="13" borderId="6" xfId="15" applyNumberFormat="1" applyFont="1" applyFill="1" applyBorder="1" applyAlignment="1">
      <alignment horizontal="right" vertical="center" shrinkToFit="1"/>
    </xf>
    <xf numFmtId="38" fontId="45" fillId="13" borderId="12" xfId="15" applyNumberFormat="1" applyFont="1" applyFill="1" applyBorder="1" applyAlignment="1">
      <alignment horizontal="right" vertical="center" shrinkToFit="1"/>
    </xf>
    <xf numFmtId="38" fontId="45" fillId="13" borderId="58" xfId="15" applyNumberFormat="1" applyFont="1" applyFill="1" applyBorder="1" applyAlignment="1">
      <alignment horizontal="right" vertical="center" shrinkToFit="1"/>
    </xf>
    <xf numFmtId="0" fontId="45" fillId="8" borderId="12" xfId="15" applyFont="1" applyFill="1" applyBorder="1" applyAlignment="1" applyProtection="1">
      <alignment horizontal="right" vertical="center" shrinkToFit="1"/>
      <protection locked="0"/>
    </xf>
    <xf numFmtId="38" fontId="45" fillId="4" borderId="44" xfId="1" applyFont="1" applyFill="1" applyBorder="1" applyAlignment="1" applyProtection="1">
      <alignment horizontal="right" vertical="center" shrinkToFit="1"/>
    </xf>
    <xf numFmtId="38" fontId="45" fillId="4" borderId="45" xfId="1" applyFont="1" applyFill="1" applyBorder="1" applyAlignment="1" applyProtection="1">
      <alignment horizontal="right" vertical="center" shrinkToFit="1"/>
    </xf>
    <xf numFmtId="38" fontId="45" fillId="4" borderId="47" xfId="1" applyFont="1" applyFill="1" applyBorder="1" applyAlignment="1" applyProtection="1">
      <alignment horizontal="right" vertical="center" shrinkToFit="1"/>
    </xf>
    <xf numFmtId="0" fontId="47" fillId="4" borderId="44" xfId="15" applyFont="1" applyFill="1" applyBorder="1" applyAlignment="1">
      <alignment horizontal="center" vertical="center" shrinkToFit="1"/>
    </xf>
    <xf numFmtId="0" fontId="47" fillId="4" borderId="45" xfId="15" applyFont="1" applyFill="1" applyBorder="1" applyAlignment="1">
      <alignment horizontal="center" vertical="center" shrinkToFit="1"/>
    </xf>
    <xf numFmtId="0" fontId="47" fillId="4" borderId="47" xfId="15" applyFont="1" applyFill="1" applyBorder="1" applyAlignment="1">
      <alignment horizontal="center" vertical="center" shrinkToFit="1"/>
    </xf>
    <xf numFmtId="38" fontId="56" fillId="0" borderId="52" xfId="1" applyFont="1" applyFill="1" applyBorder="1" applyAlignment="1" applyProtection="1">
      <alignment horizontal="right" vertical="center" shrinkToFit="1"/>
    </xf>
    <xf numFmtId="38" fontId="56" fillId="0" borderId="55" xfId="1" applyFont="1" applyFill="1" applyBorder="1" applyAlignment="1" applyProtection="1">
      <alignment horizontal="right" vertical="center" shrinkToFit="1"/>
    </xf>
    <xf numFmtId="38" fontId="56" fillId="0" borderId="56" xfId="1" applyFont="1" applyFill="1" applyBorder="1" applyAlignment="1" applyProtection="1">
      <alignment horizontal="right" vertical="center" shrinkToFit="1"/>
    </xf>
    <xf numFmtId="38" fontId="56" fillId="0" borderId="57" xfId="1" applyFont="1" applyFill="1" applyBorder="1" applyAlignment="1" applyProtection="1">
      <alignment horizontal="right" vertical="center" shrinkToFit="1"/>
    </xf>
    <xf numFmtId="38" fontId="56" fillId="0" borderId="12" xfId="1" applyFont="1" applyFill="1" applyBorder="1" applyAlignment="1" applyProtection="1">
      <alignment horizontal="right" vertical="center" shrinkToFit="1"/>
    </xf>
    <xf numFmtId="38" fontId="56" fillId="0" borderId="58" xfId="1" applyFont="1" applyFill="1" applyBorder="1" applyAlignment="1" applyProtection="1">
      <alignment horizontal="right" vertical="center" shrinkToFit="1"/>
    </xf>
    <xf numFmtId="38" fontId="45" fillId="0" borderId="52" xfId="1" applyFont="1" applyFill="1" applyBorder="1" applyAlignment="1" applyProtection="1">
      <alignment horizontal="right" vertical="center" shrinkToFit="1"/>
    </xf>
    <xf numFmtId="38" fontId="45" fillId="0" borderId="55" xfId="1" applyFont="1" applyFill="1" applyBorder="1" applyAlignment="1" applyProtection="1">
      <alignment horizontal="right" vertical="center" shrinkToFit="1"/>
    </xf>
    <xf numFmtId="38" fontId="45" fillId="0" borderId="56" xfId="1" applyFont="1" applyFill="1" applyBorder="1" applyAlignment="1" applyProtection="1">
      <alignment horizontal="right" vertical="center" shrinkToFit="1"/>
    </xf>
    <xf numFmtId="38" fontId="45" fillId="0" borderId="57" xfId="1" applyFont="1" applyFill="1" applyBorder="1" applyAlignment="1" applyProtection="1">
      <alignment horizontal="right" vertical="center" shrinkToFit="1"/>
    </xf>
    <xf numFmtId="38" fontId="45" fillId="0" borderId="12" xfId="1" applyFont="1" applyFill="1" applyBorder="1" applyAlignment="1" applyProtection="1">
      <alignment horizontal="right" vertical="center" shrinkToFit="1"/>
    </xf>
    <xf numFmtId="38" fontId="45" fillId="0" borderId="58" xfId="1" applyFont="1" applyFill="1" applyBorder="1" applyAlignment="1" applyProtection="1">
      <alignment horizontal="right" vertical="center" shrinkToFit="1"/>
    </xf>
    <xf numFmtId="38" fontId="56" fillId="0" borderId="17" xfId="1" applyFont="1" applyFill="1" applyBorder="1" applyAlignment="1" applyProtection="1">
      <alignment horizontal="right" vertical="center" shrinkToFit="1"/>
    </xf>
    <xf numFmtId="38" fontId="56" fillId="0" borderId="16" xfId="1" applyFont="1" applyFill="1" applyBorder="1" applyAlignment="1" applyProtection="1">
      <alignment horizontal="right" vertical="center" shrinkToFit="1"/>
    </xf>
    <xf numFmtId="38" fontId="56" fillId="0" borderId="59" xfId="1" applyFont="1" applyFill="1" applyBorder="1" applyAlignment="1" applyProtection="1">
      <alignment horizontal="right" vertical="center" shrinkToFit="1"/>
    </xf>
    <xf numFmtId="38" fontId="45" fillId="8" borderId="57" xfId="1" applyFont="1" applyFill="1" applyBorder="1" applyAlignment="1" applyProtection="1">
      <alignment horizontal="right" vertical="center" shrinkToFit="1"/>
      <protection locked="0"/>
    </xf>
    <xf numFmtId="38" fontId="45" fillId="8" borderId="12" xfId="1" applyFont="1" applyFill="1" applyBorder="1" applyAlignment="1" applyProtection="1">
      <alignment horizontal="right" vertical="center" shrinkToFit="1"/>
      <protection locked="0"/>
    </xf>
    <xf numFmtId="38" fontId="45" fillId="8" borderId="97" xfId="1" applyFont="1" applyFill="1" applyBorder="1" applyAlignment="1" applyProtection="1">
      <alignment horizontal="right" vertical="center" shrinkToFit="1"/>
      <protection locked="0"/>
    </xf>
    <xf numFmtId="38" fontId="45" fillId="8" borderId="11" xfId="1" applyFont="1" applyFill="1" applyBorder="1" applyAlignment="1" applyProtection="1">
      <alignment horizontal="right" vertical="center" shrinkToFit="1"/>
      <protection locked="0"/>
    </xf>
    <xf numFmtId="38" fontId="45" fillId="8" borderId="98" xfId="1" applyFont="1" applyFill="1" applyBorder="1" applyAlignment="1" applyProtection="1">
      <alignment horizontal="right" vertical="center" shrinkToFit="1"/>
      <protection locked="0"/>
    </xf>
    <xf numFmtId="38" fontId="56" fillId="21" borderId="44" xfId="1" applyFont="1" applyFill="1" applyBorder="1" applyAlignment="1" applyProtection="1">
      <alignment horizontal="right" vertical="center" shrinkToFit="1"/>
    </xf>
    <xf numFmtId="38" fontId="56" fillId="21" borderId="45" xfId="1" applyFont="1" applyFill="1" applyBorder="1" applyAlignment="1" applyProtection="1">
      <alignment horizontal="right" vertical="center" shrinkToFit="1"/>
    </xf>
    <xf numFmtId="38" fontId="56" fillId="21" borderId="47" xfId="1" applyFont="1" applyFill="1" applyBorder="1" applyAlignment="1" applyProtection="1">
      <alignment horizontal="right" vertical="center" shrinkToFit="1"/>
    </xf>
    <xf numFmtId="38" fontId="45" fillId="8" borderId="52" xfId="1" applyFont="1" applyFill="1" applyBorder="1" applyAlignment="1" applyProtection="1">
      <alignment horizontal="right" vertical="center" shrinkToFit="1"/>
      <protection locked="0"/>
    </xf>
    <xf numFmtId="38" fontId="45" fillId="8" borderId="55" xfId="1" applyFont="1" applyFill="1" applyBorder="1" applyAlignment="1" applyProtection="1">
      <alignment horizontal="right" vertical="center" shrinkToFit="1"/>
      <protection locked="0"/>
    </xf>
    <xf numFmtId="38" fontId="45" fillId="6" borderId="57" xfId="1" applyFont="1" applyFill="1" applyBorder="1" applyAlignment="1" applyProtection="1">
      <alignment horizontal="right" vertical="center" shrinkToFit="1"/>
    </xf>
    <xf numFmtId="38" fontId="45" fillId="6" borderId="12" xfId="1" applyFont="1" applyFill="1" applyBorder="1" applyAlignment="1" applyProtection="1">
      <alignment horizontal="right" vertical="center" shrinkToFit="1"/>
    </xf>
    <xf numFmtId="38" fontId="45" fillId="6" borderId="58" xfId="1" applyFont="1" applyFill="1" applyBorder="1" applyAlignment="1" applyProtection="1">
      <alignment horizontal="right" vertical="center" shrinkToFit="1"/>
    </xf>
    <xf numFmtId="0" fontId="47" fillId="4" borderId="94" xfId="0" applyFont="1" applyFill="1" applyBorder="1" applyAlignment="1">
      <alignment vertical="center" wrapText="1"/>
    </xf>
    <xf numFmtId="0" fontId="47" fillId="4" borderId="9" xfId="0" applyFont="1" applyFill="1" applyBorder="1" applyAlignment="1">
      <alignment vertical="center" wrapText="1"/>
    </xf>
    <xf numFmtId="0" fontId="47" fillId="4" borderId="57" xfId="0" applyFont="1" applyFill="1" applyBorder="1" applyAlignment="1">
      <alignment vertical="center" wrapText="1"/>
    </xf>
    <xf numFmtId="0" fontId="47" fillId="4" borderId="12" xfId="0" applyFont="1" applyFill="1" applyBorder="1" applyAlignment="1">
      <alignment vertical="center" wrapText="1"/>
    </xf>
    <xf numFmtId="0" fontId="47" fillId="4" borderId="57" xfId="0" applyFont="1" applyFill="1" applyBorder="1" applyAlignment="1">
      <alignment horizontal="left" vertical="center" wrapText="1"/>
    </xf>
    <xf numFmtId="0" fontId="47" fillId="4" borderId="12" xfId="0" applyFont="1" applyFill="1" applyBorder="1" applyAlignment="1">
      <alignment horizontal="left" vertical="center" wrapText="1"/>
    </xf>
    <xf numFmtId="0" fontId="45" fillId="4" borderId="57" xfId="0" applyFont="1" applyFill="1" applyBorder="1" applyAlignment="1">
      <alignment vertical="center" wrapText="1"/>
    </xf>
    <xf numFmtId="0" fontId="45" fillId="4" borderId="12" xfId="0" applyFont="1" applyFill="1" applyBorder="1" applyAlignment="1">
      <alignment vertical="center" wrapText="1"/>
    </xf>
    <xf numFmtId="0" fontId="45" fillId="4" borderId="3" xfId="0" applyFont="1" applyFill="1" applyBorder="1" applyAlignment="1">
      <alignment vertical="center" wrapText="1"/>
    </xf>
    <xf numFmtId="38" fontId="56" fillId="21" borderId="43" xfId="1" applyFont="1" applyFill="1" applyBorder="1" applyAlignment="1" applyProtection="1">
      <alignment horizontal="right" vertical="center" shrinkToFit="1"/>
    </xf>
    <xf numFmtId="0" fontId="47" fillId="4" borderId="97" xfId="0" applyFont="1" applyFill="1" applyBorder="1" applyAlignment="1">
      <alignment vertical="center" wrapText="1"/>
    </xf>
    <xf numFmtId="0" fontId="47" fillId="4" borderId="11" xfId="0" applyFont="1" applyFill="1" applyBorder="1" applyAlignment="1">
      <alignment vertical="center" wrapText="1"/>
    </xf>
    <xf numFmtId="0" fontId="47" fillId="4" borderId="44" xfId="15" applyFont="1" applyFill="1" applyBorder="1" applyAlignment="1">
      <alignment horizontal="center" vertical="center" wrapText="1"/>
    </xf>
    <xf numFmtId="38" fontId="47" fillId="6" borderId="0" xfId="1" applyFont="1" applyFill="1" applyBorder="1" applyAlignment="1" applyProtection="1">
      <alignment horizontal="center" vertical="center"/>
    </xf>
    <xf numFmtId="0" fontId="45" fillId="4" borderId="94" xfId="0" applyFont="1" applyFill="1" applyBorder="1" applyAlignment="1">
      <alignment vertical="center" wrapText="1"/>
    </xf>
    <xf numFmtId="0" fontId="45" fillId="4" borderId="9" xfId="0" applyFont="1" applyFill="1" applyBorder="1" applyAlignment="1">
      <alignment vertical="center" wrapText="1"/>
    </xf>
    <xf numFmtId="0" fontId="45" fillId="4" borderId="10" xfId="0" applyFont="1" applyFill="1" applyBorder="1" applyAlignment="1">
      <alignment vertical="center" wrapText="1"/>
    </xf>
    <xf numFmtId="38" fontId="47" fillId="4" borderId="44" xfId="1" applyFont="1" applyFill="1" applyBorder="1" applyAlignment="1" applyProtection="1">
      <alignment horizontal="center" vertical="center" wrapText="1"/>
    </xf>
    <xf numFmtId="38" fontId="47" fillId="4" borderId="45" xfId="1" applyFont="1" applyFill="1" applyBorder="1" applyAlignment="1" applyProtection="1">
      <alignment horizontal="center" vertical="center" wrapText="1"/>
    </xf>
    <xf numFmtId="0" fontId="45" fillId="4" borderId="97" xfId="0" applyFont="1" applyFill="1" applyBorder="1" applyAlignment="1">
      <alignment vertical="center" wrapText="1"/>
    </xf>
    <xf numFmtId="0" fontId="45" fillId="4" borderId="11" xfId="0" applyFont="1" applyFill="1" applyBorder="1" applyAlignment="1">
      <alignment vertical="center" wrapText="1"/>
    </xf>
    <xf numFmtId="0" fontId="45" fillId="4" borderId="23" xfId="0" applyFont="1" applyFill="1" applyBorder="1" applyAlignment="1">
      <alignment vertical="center" wrapText="1"/>
    </xf>
    <xf numFmtId="38" fontId="47" fillId="4" borderId="43" xfId="1" applyFont="1" applyFill="1" applyBorder="1" applyAlignment="1" applyProtection="1">
      <alignment horizontal="center" vertical="center"/>
    </xf>
    <xf numFmtId="0" fontId="68" fillId="6" borderId="0" xfId="15" applyFont="1" applyFill="1" applyAlignment="1">
      <alignment horizontal="center" vertical="center" wrapText="1"/>
    </xf>
    <xf numFmtId="0" fontId="47" fillId="4" borderId="27" xfId="0" applyFont="1" applyFill="1" applyBorder="1" applyAlignment="1">
      <alignment horizontal="center" vertical="center" wrapText="1"/>
    </xf>
    <xf numFmtId="0" fontId="47" fillId="4" borderId="26" xfId="0" applyFont="1" applyFill="1" applyBorder="1" applyAlignment="1">
      <alignment horizontal="center" vertical="center" wrapText="1"/>
    </xf>
    <xf numFmtId="0" fontId="47" fillId="4" borderId="94" xfId="0" applyFont="1" applyFill="1" applyBorder="1" applyAlignment="1">
      <alignment horizontal="center" vertical="center" wrapText="1"/>
    </xf>
    <xf numFmtId="0" fontId="47" fillId="4" borderId="9" xfId="0" applyFont="1" applyFill="1" applyBorder="1" applyAlignment="1">
      <alignment horizontal="center" vertical="center" wrapText="1"/>
    </xf>
    <xf numFmtId="0" fontId="55" fillId="0" borderId="52" xfId="15" applyFont="1" applyBorder="1" applyAlignment="1">
      <alignment vertical="center" shrinkToFit="1"/>
    </xf>
    <xf numFmtId="0" fontId="55" fillId="0" borderId="55" xfId="15" applyFont="1" applyBorder="1" applyAlignment="1">
      <alignment vertical="center" shrinkToFit="1"/>
    </xf>
    <xf numFmtId="0" fontId="55" fillId="0" borderId="56" xfId="15" applyFont="1" applyBorder="1" applyAlignment="1">
      <alignment vertical="center" shrinkToFit="1"/>
    </xf>
    <xf numFmtId="0" fontId="55" fillId="0" borderId="57" xfId="15" applyFont="1" applyBorder="1" applyAlignment="1">
      <alignment vertical="center" shrinkToFit="1"/>
    </xf>
    <xf numFmtId="0" fontId="55" fillId="0" borderId="12" xfId="15" applyFont="1" applyBorder="1" applyAlignment="1">
      <alignment vertical="center" shrinkToFit="1"/>
    </xf>
    <xf numFmtId="0" fontId="55" fillId="0" borderId="58" xfId="15" applyFont="1" applyBorder="1" applyAlignment="1">
      <alignment vertical="center" shrinkToFit="1"/>
    </xf>
    <xf numFmtId="49" fontId="55" fillId="0" borderId="17" xfId="15" applyNumberFormat="1" applyFont="1" applyBorder="1" applyAlignment="1">
      <alignment vertical="center" shrinkToFit="1"/>
    </xf>
    <xf numFmtId="49" fontId="55" fillId="0" borderId="16" xfId="15" applyNumberFormat="1" applyFont="1" applyBorder="1" applyAlignment="1">
      <alignment vertical="center" shrinkToFit="1"/>
    </xf>
    <xf numFmtId="49" fontId="55" fillId="0" borderId="59" xfId="15" applyNumberFormat="1" applyFont="1" applyBorder="1" applyAlignment="1">
      <alignment vertical="center" shrinkToFit="1"/>
    </xf>
    <xf numFmtId="38" fontId="45" fillId="12" borderId="17" xfId="2" applyFont="1" applyFill="1" applyBorder="1" applyAlignment="1" applyProtection="1">
      <alignment horizontal="left" vertical="center" shrinkToFit="1"/>
      <protection locked="0"/>
    </xf>
    <xf numFmtId="38" fontId="45" fillId="12" borderId="16" xfId="2" applyFont="1" applyFill="1" applyBorder="1" applyAlignment="1" applyProtection="1">
      <alignment horizontal="left" vertical="center" shrinkToFit="1"/>
      <protection locked="0"/>
    </xf>
    <xf numFmtId="38" fontId="45" fillId="12" borderId="59" xfId="2" applyFont="1" applyFill="1" applyBorder="1" applyAlignment="1" applyProtection="1">
      <alignment horizontal="left" vertical="center" shrinkToFit="1"/>
      <protection locked="0"/>
    </xf>
    <xf numFmtId="38" fontId="45" fillId="12" borderId="57" xfId="2" applyFont="1" applyFill="1" applyBorder="1" applyAlignment="1" applyProtection="1">
      <alignment horizontal="left" vertical="center" shrinkToFit="1"/>
      <protection locked="0"/>
    </xf>
    <xf numFmtId="38" fontId="45" fillId="12" borderId="12" xfId="2" applyFont="1" applyFill="1" applyBorder="1" applyAlignment="1" applyProtection="1">
      <alignment horizontal="left" vertical="center" shrinkToFit="1"/>
      <protection locked="0"/>
    </xf>
    <xf numFmtId="38" fontId="45" fillId="12" borderId="58" xfId="2" applyFont="1" applyFill="1" applyBorder="1" applyAlignment="1" applyProtection="1">
      <alignment horizontal="left" vertical="center" shrinkToFit="1"/>
      <protection locked="0"/>
    </xf>
    <xf numFmtId="38" fontId="45" fillId="12" borderId="94" xfId="2" applyFont="1" applyFill="1" applyBorder="1" applyAlignment="1" applyProtection="1">
      <alignment horizontal="left" vertical="center" shrinkToFit="1"/>
      <protection locked="0"/>
    </xf>
    <xf numFmtId="38" fontId="45" fillId="12" borderId="9" xfId="2" applyFont="1" applyFill="1" applyBorder="1" applyAlignment="1" applyProtection="1">
      <alignment horizontal="left" vertical="center" shrinkToFit="1"/>
      <protection locked="0"/>
    </xf>
    <xf numFmtId="38" fontId="45" fillId="12" borderId="95" xfId="2" applyFont="1" applyFill="1" applyBorder="1" applyAlignment="1" applyProtection="1">
      <alignment horizontal="left" vertical="center" shrinkToFit="1"/>
      <protection locked="0"/>
    </xf>
    <xf numFmtId="38" fontId="47" fillId="0" borderId="3" xfId="2" applyFont="1" applyFill="1" applyBorder="1" applyAlignment="1" applyProtection="1">
      <alignment horizontal="right" vertical="center" shrinkToFit="1"/>
    </xf>
    <xf numFmtId="0" fontId="47" fillId="4" borderId="52" xfId="0" applyFont="1" applyFill="1" applyBorder="1" applyAlignment="1">
      <alignment horizontal="center" vertical="center" wrapText="1"/>
    </xf>
    <xf numFmtId="0" fontId="47" fillId="4" borderId="55" xfId="0" applyFont="1" applyFill="1" applyBorder="1" applyAlignment="1">
      <alignment horizontal="center" vertical="center" wrapText="1"/>
    </xf>
    <xf numFmtId="0" fontId="45" fillId="6" borderId="0" xfId="15" applyFont="1" applyFill="1" applyAlignment="1">
      <alignment horizontal="right" vertical="center"/>
    </xf>
    <xf numFmtId="0" fontId="78" fillId="6" borderId="0" xfId="15" applyFont="1" applyFill="1" applyAlignment="1">
      <alignment horizontal="center" vertical="center"/>
    </xf>
    <xf numFmtId="0" fontId="47" fillId="0" borderId="44" xfId="15" applyFont="1" applyBorder="1" applyAlignment="1">
      <alignment horizontal="center" vertical="center" shrinkToFit="1"/>
    </xf>
    <xf numFmtId="0" fontId="47" fillId="0" borderId="45" xfId="15" applyFont="1" applyBorder="1" applyAlignment="1">
      <alignment horizontal="center" vertical="center" shrinkToFit="1"/>
    </xf>
    <xf numFmtId="0" fontId="47" fillId="4" borderId="44" xfId="15" applyFont="1" applyFill="1" applyBorder="1" applyAlignment="1">
      <alignment horizontal="center" vertical="center"/>
    </xf>
    <xf numFmtId="0" fontId="47" fillId="4" borderId="45" xfId="15" applyFont="1" applyFill="1" applyBorder="1" applyAlignment="1">
      <alignment horizontal="center" vertical="center"/>
    </xf>
    <xf numFmtId="0" fontId="47" fillId="4" borderId="47" xfId="15" applyFont="1" applyFill="1" applyBorder="1" applyAlignment="1">
      <alignment horizontal="center" vertical="center"/>
    </xf>
    <xf numFmtId="0" fontId="47" fillId="4" borderId="124" xfId="15" applyFont="1" applyFill="1" applyBorder="1" applyAlignment="1">
      <alignment horizontal="center" vertical="center" shrinkToFit="1"/>
    </xf>
    <xf numFmtId="0" fontId="47" fillId="4" borderId="128" xfId="15" applyFont="1" applyFill="1" applyBorder="1" applyAlignment="1">
      <alignment horizontal="center" vertical="center" shrinkToFit="1"/>
    </xf>
    <xf numFmtId="0" fontId="47" fillId="4" borderId="125" xfId="15" applyFont="1" applyFill="1" applyBorder="1" applyAlignment="1">
      <alignment horizontal="center" vertical="center" shrinkToFit="1"/>
    </xf>
    <xf numFmtId="0" fontId="47" fillId="4" borderId="127" xfId="15" applyFont="1" applyFill="1" applyBorder="1" applyAlignment="1">
      <alignment horizontal="center" vertical="center" shrinkToFit="1"/>
    </xf>
    <xf numFmtId="38" fontId="45" fillId="0" borderId="13" xfId="1" applyFont="1" applyBorder="1" applyAlignment="1">
      <alignment horizontal="right" vertical="center" shrinkToFit="1"/>
    </xf>
    <xf numFmtId="38" fontId="45" fillId="0" borderId="49" xfId="1" applyFont="1" applyBorder="1" applyAlignment="1">
      <alignment horizontal="right" vertical="center" shrinkToFit="1"/>
    </xf>
    <xf numFmtId="38" fontId="45" fillId="0" borderId="2" xfId="1" applyFont="1" applyBorder="1" applyAlignment="1">
      <alignment horizontal="right" vertical="center" shrinkToFit="1"/>
    </xf>
    <xf numFmtId="38" fontId="45" fillId="0" borderId="1" xfId="1" applyFont="1" applyBorder="1" applyAlignment="1">
      <alignment horizontal="right" vertical="center" shrinkToFit="1"/>
    </xf>
    <xf numFmtId="38" fontId="45" fillId="0" borderId="72" xfId="1" applyFont="1" applyBorder="1" applyAlignment="1">
      <alignment horizontal="right" vertical="center" shrinkToFit="1"/>
    </xf>
    <xf numFmtId="38" fontId="45" fillId="0" borderId="73" xfId="1" applyFont="1" applyBorder="1" applyAlignment="1">
      <alignment horizontal="right" vertical="center" shrinkToFit="1"/>
    </xf>
    <xf numFmtId="0" fontId="5" fillId="0" borderId="161" xfId="15" applyBorder="1" applyAlignment="1">
      <alignment horizontal="center" vertical="center"/>
    </xf>
    <xf numFmtId="0" fontId="5" fillId="0" borderId="48" xfId="15" applyBorder="1" applyAlignment="1">
      <alignment horizontal="center" vertical="center"/>
    </xf>
    <xf numFmtId="0" fontId="57" fillId="0" borderId="14" xfId="0" applyFont="1" applyBorder="1" applyAlignment="1">
      <alignment horizontal="left" vertical="center"/>
    </xf>
    <xf numFmtId="0" fontId="57" fillId="0" borderId="13" xfId="0" applyFont="1" applyBorder="1" applyAlignment="1">
      <alignment horizontal="left" vertical="center"/>
    </xf>
    <xf numFmtId="38" fontId="5" fillId="0" borderId="133" xfId="1" applyFont="1" applyFill="1" applyBorder="1" applyAlignment="1" applyProtection="1">
      <alignment horizontal="right" vertical="center"/>
    </xf>
    <xf numFmtId="38" fontId="5" fillId="0" borderId="49" xfId="1" applyFont="1" applyFill="1" applyBorder="1" applyAlignment="1" applyProtection="1">
      <alignment horizontal="right" vertical="center"/>
    </xf>
    <xf numFmtId="11" fontId="49" fillId="24" borderId="162" xfId="17" applyNumberFormat="1" applyFont="1" applyFill="1" applyBorder="1" applyAlignment="1" applyProtection="1">
      <alignment horizontal="left" vertical="top" wrapText="1"/>
      <protection locked="0"/>
    </xf>
    <xf numFmtId="11" fontId="49" fillId="24" borderId="160" xfId="17" applyNumberFormat="1" applyFont="1" applyFill="1" applyBorder="1" applyAlignment="1" applyProtection="1">
      <alignment horizontal="left" vertical="top" wrapText="1"/>
      <protection locked="0"/>
    </xf>
    <xf numFmtId="0" fontId="5" fillId="0" borderId="148" xfId="15" applyBorder="1" applyAlignment="1">
      <alignment horizontal="center" vertical="center"/>
    </xf>
    <xf numFmtId="0" fontId="57" fillId="0" borderId="149" xfId="0" applyFont="1" applyBorder="1" applyAlignment="1">
      <alignment horizontal="left" vertical="center"/>
    </xf>
    <xf numFmtId="38" fontId="5" fillId="0" borderId="150" xfId="1" applyFont="1" applyFill="1" applyBorder="1" applyAlignment="1" applyProtection="1">
      <alignment horizontal="right" vertical="center"/>
    </xf>
    <xf numFmtId="11" fontId="49" fillId="24" borderId="158" xfId="17" applyNumberFormat="1" applyFont="1" applyFill="1" applyBorder="1" applyAlignment="1" applyProtection="1">
      <alignment horizontal="left" vertical="top" wrapText="1"/>
      <protection locked="0"/>
    </xf>
    <xf numFmtId="11" fontId="49" fillId="24" borderId="157" xfId="17" applyNumberFormat="1" applyFont="1" applyFill="1" applyBorder="1" applyAlignment="1" applyProtection="1">
      <alignment horizontal="left" vertical="top" wrapText="1"/>
      <protection locked="0"/>
    </xf>
    <xf numFmtId="0" fontId="30" fillId="3" borderId="18" xfId="15" applyFont="1" applyFill="1" applyBorder="1" applyAlignment="1">
      <alignment horizontal="center" vertical="center"/>
    </xf>
    <xf numFmtId="0" fontId="30" fillId="3" borderId="28" xfId="15" applyFont="1" applyFill="1" applyBorder="1" applyAlignment="1">
      <alignment horizontal="center" vertical="center"/>
    </xf>
    <xf numFmtId="11" fontId="49" fillId="24" borderId="156" xfId="17" applyNumberFormat="1" applyFont="1" applyFill="1" applyBorder="1" applyAlignment="1" applyProtection="1">
      <alignment horizontal="left" vertical="top" wrapText="1"/>
      <protection locked="0"/>
    </xf>
    <xf numFmtId="0" fontId="14" fillId="6" borderId="39" xfId="15" applyFont="1" applyFill="1" applyBorder="1" applyAlignment="1">
      <alignment horizontal="center" vertical="center" wrapText="1"/>
    </xf>
    <xf numFmtId="0" fontId="14" fillId="6" borderId="38" xfId="15" applyFont="1" applyFill="1" applyBorder="1" applyAlignment="1">
      <alignment horizontal="center" vertical="center" wrapText="1"/>
    </xf>
    <xf numFmtId="0" fontId="14" fillId="6" borderId="37" xfId="15" applyFont="1" applyFill="1" applyBorder="1" applyAlignment="1">
      <alignment horizontal="center" vertical="center" wrapText="1"/>
    </xf>
    <xf numFmtId="0" fontId="12" fillId="0" borderId="18" xfId="15" applyFont="1" applyBorder="1" applyAlignment="1">
      <alignment horizontal="center" vertical="center"/>
    </xf>
    <xf numFmtId="0" fontId="12" fillId="0" borderId="20" xfId="15" applyFont="1" applyBorder="1" applyAlignment="1">
      <alignment horizontal="center" vertical="center"/>
    </xf>
    <xf numFmtId="0" fontId="12" fillId="0" borderId="36" xfId="15" applyFont="1" applyBorder="1" applyAlignment="1">
      <alignment horizontal="center" vertical="center"/>
    </xf>
    <xf numFmtId="0" fontId="12" fillId="0" borderId="21" xfId="15" applyFont="1" applyBorder="1" applyAlignment="1">
      <alignment horizontal="center" vertical="center"/>
    </xf>
    <xf numFmtId="0" fontId="12" fillId="0" borderId="0" xfId="15" applyFont="1" applyAlignment="1">
      <alignment horizontal="center" vertical="center"/>
    </xf>
    <xf numFmtId="0" fontId="12" fillId="0" borderId="35" xfId="15" applyFont="1" applyBorder="1" applyAlignment="1">
      <alignment horizontal="center"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14" fillId="6" borderId="0" xfId="15" applyFont="1" applyFill="1" applyAlignment="1">
      <alignment horizontal="center" vertical="center"/>
    </xf>
    <xf numFmtId="0" fontId="14" fillId="6" borderId="18" xfId="15" applyFont="1" applyFill="1" applyBorder="1" applyAlignment="1">
      <alignment horizontal="center" vertical="center"/>
    </xf>
    <xf numFmtId="0" fontId="14" fillId="6" borderId="21" xfId="15" applyFont="1" applyFill="1" applyBorder="1" applyAlignment="1">
      <alignment horizontal="center" vertical="center"/>
    </xf>
    <xf numFmtId="0" fontId="14" fillId="6" borderId="28" xfId="15" applyFont="1" applyFill="1" applyBorder="1" applyAlignment="1">
      <alignment horizontal="center" vertical="center"/>
    </xf>
    <xf numFmtId="0" fontId="14" fillId="6" borderId="20" xfId="15" applyFont="1" applyFill="1" applyBorder="1" applyAlignment="1">
      <alignment horizontal="center" vertical="center"/>
    </xf>
    <xf numFmtId="0" fontId="14" fillId="6" borderId="19" xfId="15" applyFont="1" applyFill="1" applyBorder="1" applyAlignment="1">
      <alignment horizontal="center" vertical="center"/>
    </xf>
    <xf numFmtId="0" fontId="14" fillId="6" borderId="27" xfId="15" applyFont="1" applyFill="1" applyBorder="1" applyAlignment="1">
      <alignment horizontal="center" vertical="center"/>
    </xf>
    <xf numFmtId="0" fontId="14" fillId="6" borderId="26" xfId="15" applyFont="1" applyFill="1" applyBorder="1" applyAlignment="1">
      <alignment horizontal="center" vertical="center"/>
    </xf>
    <xf numFmtId="0" fontId="14" fillId="6" borderId="25" xfId="15" applyFont="1" applyFill="1" applyBorder="1" applyAlignment="1">
      <alignment horizontal="center" vertical="center"/>
    </xf>
    <xf numFmtId="176" fontId="12" fillId="0" borderId="43" xfId="15" applyNumberFormat="1" applyFont="1" applyBorder="1" applyAlignment="1">
      <alignment horizontal="left" vertical="center"/>
    </xf>
    <xf numFmtId="0" fontId="14" fillId="6" borderId="20" xfId="15" applyFont="1" applyFill="1" applyBorder="1" applyAlignment="1">
      <alignment horizontal="center" vertical="center" wrapText="1"/>
    </xf>
    <xf numFmtId="0" fontId="14" fillId="6" borderId="0" xfId="15" applyFont="1" applyFill="1" applyAlignment="1">
      <alignment horizontal="center" vertical="center" wrapText="1"/>
    </xf>
    <xf numFmtId="0" fontId="14" fillId="6" borderId="19" xfId="15" applyFont="1" applyFill="1" applyBorder="1" applyAlignment="1">
      <alignment horizontal="center" vertical="center" wrapText="1"/>
    </xf>
    <xf numFmtId="0" fontId="14" fillId="6" borderId="27" xfId="15" applyFont="1" applyFill="1" applyBorder="1" applyAlignment="1">
      <alignment horizontal="center" vertical="center" wrapText="1"/>
    </xf>
    <xf numFmtId="0" fontId="14" fillId="6" borderId="26" xfId="15" applyFont="1" applyFill="1" applyBorder="1" applyAlignment="1">
      <alignment horizontal="center" vertical="center" wrapText="1"/>
    </xf>
    <xf numFmtId="0" fontId="14" fillId="6" borderId="25" xfId="15" applyFont="1" applyFill="1" applyBorder="1" applyAlignment="1">
      <alignment horizontal="center" vertical="center" wrapText="1"/>
    </xf>
    <xf numFmtId="176" fontId="12" fillId="0" borderId="18" xfId="15" applyNumberFormat="1" applyFont="1" applyBorder="1" applyAlignment="1">
      <alignment horizontal="center" vertical="center" shrinkToFit="1"/>
    </xf>
    <xf numFmtId="176" fontId="12" fillId="0" borderId="21" xfId="15" applyNumberFormat="1" applyFont="1" applyBorder="1" applyAlignment="1">
      <alignment horizontal="center" vertical="center" shrinkToFit="1"/>
    </xf>
    <xf numFmtId="176" fontId="12" fillId="0" borderId="20" xfId="15" applyNumberFormat="1" applyFont="1" applyBorder="1" applyAlignment="1">
      <alignment horizontal="center" vertical="center" shrinkToFit="1"/>
    </xf>
    <xf numFmtId="176" fontId="12" fillId="0" borderId="0" xfId="15" applyNumberFormat="1" applyFont="1" applyAlignment="1">
      <alignment horizontal="center" vertical="center" shrinkToFit="1"/>
    </xf>
    <xf numFmtId="176" fontId="12" fillId="0" borderId="21" xfId="15" applyNumberFormat="1" applyFont="1" applyBorder="1" applyAlignment="1">
      <alignment horizontal="left" vertical="center" shrinkToFit="1"/>
    </xf>
    <xf numFmtId="176" fontId="12" fillId="0" borderId="28" xfId="15" applyNumberFormat="1" applyFont="1" applyBorder="1" applyAlignment="1">
      <alignment horizontal="left" vertical="center" shrinkToFit="1"/>
    </xf>
    <xf numFmtId="176" fontId="12" fillId="0" borderId="0" xfId="15" applyNumberFormat="1" applyFont="1" applyAlignment="1">
      <alignment horizontal="left" vertical="center" shrinkToFit="1"/>
    </xf>
    <xf numFmtId="176" fontId="12" fillId="0" borderId="19" xfId="15" applyNumberFormat="1" applyFont="1" applyBorder="1" applyAlignment="1">
      <alignment horizontal="left" vertical="center" shrinkToFit="1"/>
    </xf>
    <xf numFmtId="0" fontId="11" fillId="6" borderId="0" xfId="0" applyFont="1" applyFill="1" applyAlignment="1">
      <alignment horizontal="center" vertical="center"/>
    </xf>
    <xf numFmtId="0" fontId="14" fillId="6" borderId="0" xfId="15" applyFont="1" applyFill="1" applyAlignment="1">
      <alignment horizontal="left" vertical="center"/>
    </xf>
    <xf numFmtId="0" fontId="27" fillId="6" borderId="0" xfId="16" applyFont="1" applyFill="1" applyBorder="1" applyAlignment="1" applyProtection="1">
      <alignment horizontal="left" vertical="center"/>
    </xf>
    <xf numFmtId="0" fontId="14" fillId="6" borderId="6" xfId="15" applyFont="1" applyFill="1" applyBorder="1" applyAlignment="1">
      <alignment horizontal="center" vertical="center"/>
    </xf>
    <xf numFmtId="0" fontId="14" fillId="6" borderId="12" xfId="15" applyFont="1" applyFill="1" applyBorder="1" applyAlignment="1">
      <alignment horizontal="center" vertical="center"/>
    </xf>
    <xf numFmtId="0" fontId="14" fillId="6" borderId="3" xfId="15" applyFont="1" applyFill="1" applyBorder="1" applyAlignment="1">
      <alignment horizontal="center" vertical="center"/>
    </xf>
    <xf numFmtId="0" fontId="83" fillId="6" borderId="0" xfId="15" applyFont="1" applyFill="1" applyAlignment="1">
      <alignment horizontal="center" vertical="center" wrapText="1"/>
    </xf>
    <xf numFmtId="0" fontId="83" fillId="6" borderId="0" xfId="15" applyFont="1" applyFill="1" applyAlignment="1">
      <alignment horizontal="center" vertical="center"/>
    </xf>
    <xf numFmtId="0" fontId="12" fillId="0" borderId="2" xfId="15" applyFont="1" applyBorder="1" applyAlignment="1">
      <alignment horizontal="left" vertical="center" shrinkToFit="1"/>
    </xf>
    <xf numFmtId="38" fontId="25" fillId="10" borderId="0" xfId="15" applyNumberFormat="1" applyFont="1" applyFill="1" applyAlignment="1">
      <alignment horizontal="center" vertical="center" shrinkToFit="1"/>
    </xf>
    <xf numFmtId="0" fontId="14" fillId="6" borderId="11" xfId="15" applyFont="1" applyFill="1" applyBorder="1" applyAlignment="1">
      <alignment horizontal="left" vertical="center"/>
    </xf>
    <xf numFmtId="20" fontId="14" fillId="6" borderId="11" xfId="15" applyNumberFormat="1" applyFont="1" applyFill="1" applyBorder="1" applyAlignment="1">
      <alignment horizontal="left" vertical="center"/>
    </xf>
    <xf numFmtId="0" fontId="14" fillId="6" borderId="18" xfId="15" applyFont="1" applyFill="1" applyBorder="1" applyAlignment="1">
      <alignment horizontal="center" vertical="center" wrapText="1"/>
    </xf>
    <xf numFmtId="0" fontId="14" fillId="6" borderId="21" xfId="15" applyFont="1" applyFill="1" applyBorder="1" applyAlignment="1">
      <alignment horizontal="center" vertical="center" wrapText="1"/>
    </xf>
    <xf numFmtId="0" fontId="14" fillId="6" borderId="28" xfId="15" applyFont="1" applyFill="1" applyBorder="1" applyAlignment="1">
      <alignment horizontal="center" vertical="center" wrapText="1"/>
    </xf>
    <xf numFmtId="0" fontId="26" fillId="12" borderId="18" xfId="15" applyFont="1" applyFill="1" applyBorder="1" applyAlignment="1" applyProtection="1">
      <alignment horizontal="left" vertical="center" wrapText="1"/>
      <protection locked="0"/>
    </xf>
    <xf numFmtId="0" fontId="17" fillId="12" borderId="21" xfId="15" applyFont="1" applyFill="1" applyBorder="1" applyAlignment="1" applyProtection="1">
      <alignment horizontal="left" vertical="center" wrapText="1"/>
      <protection locked="0"/>
    </xf>
    <xf numFmtId="0" fontId="17" fillId="12" borderId="28" xfId="15" applyFont="1" applyFill="1" applyBorder="1" applyAlignment="1" applyProtection="1">
      <alignment horizontal="left" vertical="center" wrapText="1"/>
      <protection locked="0"/>
    </xf>
    <xf numFmtId="0" fontId="17" fillId="12" borderId="20" xfId="15" applyFont="1" applyFill="1" applyBorder="1" applyAlignment="1" applyProtection="1">
      <alignment horizontal="left" vertical="center" wrapText="1"/>
      <protection locked="0"/>
    </xf>
    <xf numFmtId="0" fontId="17" fillId="12" borderId="0" xfId="15" applyFont="1" applyFill="1" applyAlignment="1" applyProtection="1">
      <alignment horizontal="left" vertical="center" wrapText="1"/>
      <protection locked="0"/>
    </xf>
    <xf numFmtId="0" fontId="17" fillId="12" borderId="19" xfId="15" applyFont="1" applyFill="1" applyBorder="1" applyAlignment="1" applyProtection="1">
      <alignment horizontal="left" vertical="center" wrapText="1"/>
      <protection locked="0"/>
    </xf>
    <xf numFmtId="0" fontId="17" fillId="12" borderId="27" xfId="15" applyFont="1" applyFill="1" applyBorder="1" applyAlignment="1" applyProtection="1">
      <alignment horizontal="left" vertical="center" wrapText="1"/>
      <protection locked="0"/>
    </xf>
    <xf numFmtId="0" fontId="17" fillId="12" borderId="26" xfId="15" applyFont="1" applyFill="1" applyBorder="1" applyAlignment="1" applyProtection="1">
      <alignment horizontal="left" vertical="center" wrapText="1"/>
      <protection locked="0"/>
    </xf>
    <xf numFmtId="0" fontId="17" fillId="12" borderId="25" xfId="15" applyFont="1" applyFill="1" applyBorder="1" applyAlignment="1" applyProtection="1">
      <alignment horizontal="left" vertical="center" wrapText="1"/>
      <protection locked="0"/>
    </xf>
    <xf numFmtId="0" fontId="14" fillId="6" borderId="0" xfId="15" applyFont="1" applyFill="1">
      <alignment vertical="center"/>
    </xf>
    <xf numFmtId="0" fontId="12" fillId="0" borderId="20" xfId="15" applyFont="1" applyBorder="1" applyAlignment="1">
      <alignment horizontal="right" vertical="center"/>
    </xf>
    <xf numFmtId="0" fontId="12" fillId="0" borderId="0" xfId="15" applyFont="1" applyAlignment="1">
      <alignment horizontal="right" vertical="center"/>
    </xf>
    <xf numFmtId="0" fontId="12" fillId="0" borderId="36" xfId="15" applyFont="1" applyBorder="1" applyAlignment="1">
      <alignment horizontal="right" vertical="center"/>
    </xf>
    <xf numFmtId="0" fontId="12" fillId="0" borderId="35" xfId="15" applyFont="1" applyBorder="1" applyAlignment="1">
      <alignment horizontal="right" vertical="center"/>
    </xf>
    <xf numFmtId="0" fontId="12" fillId="0" borderId="0" xfId="15" applyFont="1" applyAlignment="1" applyProtection="1">
      <alignment horizontal="center" vertical="center"/>
      <protection locked="0"/>
    </xf>
    <xf numFmtId="0" fontId="12" fillId="0" borderId="35" xfId="15" applyFont="1" applyBorder="1" applyAlignment="1" applyProtection="1">
      <alignment horizontal="center" vertical="center"/>
      <protection locked="0"/>
    </xf>
    <xf numFmtId="0" fontId="12" fillId="0" borderId="0" xfId="15" applyFont="1" applyAlignment="1">
      <alignment horizontal="left" vertical="center"/>
    </xf>
    <xf numFmtId="0" fontId="12" fillId="0" borderId="41" xfId="15" applyFont="1" applyBorder="1" applyAlignment="1">
      <alignment horizontal="left" vertical="center"/>
    </xf>
    <xf numFmtId="0" fontId="12" fillId="0" borderId="35" xfId="15" applyFont="1" applyBorder="1" applyAlignment="1">
      <alignment horizontal="left" vertical="center"/>
    </xf>
    <xf numFmtId="0" fontId="12" fillId="0" borderId="40" xfId="15" applyFont="1" applyBorder="1" applyAlignment="1">
      <alignment horizontal="left" vertical="center"/>
    </xf>
    <xf numFmtId="0" fontId="26" fillId="6" borderId="115" xfId="15" applyFont="1" applyFill="1" applyBorder="1">
      <alignment vertical="center"/>
    </xf>
    <xf numFmtId="0" fontId="26" fillId="6" borderId="116" xfId="15" applyFont="1" applyFill="1" applyBorder="1">
      <alignment vertical="center"/>
    </xf>
    <xf numFmtId="0" fontId="26" fillId="6" borderId="117" xfId="15" applyFont="1" applyFill="1" applyBorder="1">
      <alignment vertical="center"/>
    </xf>
    <xf numFmtId="0" fontId="26" fillId="6" borderId="68" xfId="15" applyFont="1" applyFill="1" applyBorder="1">
      <alignment vertical="center"/>
    </xf>
    <xf numFmtId="0" fontId="26" fillId="6" borderId="69" xfId="15" applyFont="1" applyFill="1" applyBorder="1">
      <alignment vertical="center"/>
    </xf>
    <xf numFmtId="0" fontId="26" fillId="6" borderId="70" xfId="15" applyFont="1" applyFill="1" applyBorder="1">
      <alignment vertical="center"/>
    </xf>
    <xf numFmtId="0" fontId="43" fillId="12" borderId="33" xfId="15" applyFont="1" applyFill="1" applyBorder="1" applyAlignment="1">
      <alignment horizontal="left" vertical="center" wrapText="1"/>
    </xf>
    <xf numFmtId="0" fontId="43" fillId="12" borderId="32" xfId="15" applyFont="1" applyFill="1" applyBorder="1" applyAlignment="1">
      <alignment horizontal="left" vertical="center"/>
    </xf>
    <xf numFmtId="0" fontId="43" fillId="12" borderId="31" xfId="15" applyFont="1" applyFill="1" applyBorder="1" applyAlignment="1">
      <alignment horizontal="left" vertical="center"/>
    </xf>
    <xf numFmtId="0" fontId="43" fillId="12" borderId="20" xfId="15" applyFont="1" applyFill="1" applyBorder="1" applyAlignment="1">
      <alignment horizontal="left" vertical="center" wrapText="1"/>
    </xf>
    <xf numFmtId="0" fontId="43" fillId="12" borderId="0" xfId="15" applyFont="1" applyFill="1" applyAlignment="1">
      <alignment horizontal="left" vertical="center"/>
    </xf>
    <xf numFmtId="0" fontId="43" fillId="12" borderId="19" xfId="15" applyFont="1" applyFill="1" applyBorder="1" applyAlignment="1">
      <alignment horizontal="left" vertical="center"/>
    </xf>
    <xf numFmtId="0" fontId="43" fillId="12" borderId="36" xfId="15" applyFont="1" applyFill="1" applyBorder="1" applyAlignment="1">
      <alignment horizontal="left" vertical="center"/>
    </xf>
    <xf numFmtId="0" fontId="43" fillId="12" borderId="35" xfId="15" applyFont="1" applyFill="1" applyBorder="1" applyAlignment="1">
      <alignment horizontal="left" vertical="center"/>
    </xf>
    <xf numFmtId="0" fontId="43" fillId="12" borderId="34" xfId="15" applyFont="1" applyFill="1" applyBorder="1" applyAlignment="1">
      <alignment horizontal="left" vertical="center"/>
    </xf>
    <xf numFmtId="0" fontId="14" fillId="6" borderId="42" xfId="15" applyFont="1" applyFill="1" applyBorder="1" applyAlignment="1">
      <alignment horizontal="center" vertical="center" textRotation="255"/>
    </xf>
    <xf numFmtId="0" fontId="14" fillId="6" borderId="30" xfId="15" applyFont="1" applyFill="1" applyBorder="1" applyAlignment="1">
      <alignment horizontal="center" vertical="center" textRotation="255"/>
    </xf>
    <xf numFmtId="0" fontId="14" fillId="6" borderId="29" xfId="15" applyFont="1" applyFill="1" applyBorder="1" applyAlignment="1">
      <alignment horizontal="center" vertical="center" textRotation="255"/>
    </xf>
    <xf numFmtId="0" fontId="14" fillId="6" borderId="35" xfId="15" applyFont="1" applyFill="1" applyBorder="1" applyAlignment="1">
      <alignment horizontal="center" vertical="center"/>
    </xf>
    <xf numFmtId="0" fontId="14" fillId="6" borderId="34" xfId="15" applyFont="1" applyFill="1" applyBorder="1" applyAlignment="1">
      <alignment horizontal="center" vertical="center"/>
    </xf>
    <xf numFmtId="0" fontId="14" fillId="6" borderId="32" xfId="15" applyFont="1" applyFill="1" applyBorder="1" applyAlignment="1">
      <alignment horizontal="center" vertical="center"/>
    </xf>
    <xf numFmtId="0" fontId="14" fillId="6" borderId="31" xfId="15" applyFont="1" applyFill="1" applyBorder="1" applyAlignment="1">
      <alignment horizontal="center" vertical="center"/>
    </xf>
    <xf numFmtId="176" fontId="12" fillId="0" borderId="33" xfId="15" applyNumberFormat="1" applyFont="1" applyBorder="1" applyAlignment="1">
      <alignment horizontal="left" vertical="center"/>
    </xf>
    <xf numFmtId="176" fontId="12" fillId="0" borderId="32" xfId="15" applyNumberFormat="1" applyFont="1" applyBorder="1" applyAlignment="1">
      <alignment horizontal="left" vertical="center"/>
    </xf>
    <xf numFmtId="176" fontId="12" fillId="0" borderId="31" xfId="15" applyNumberFormat="1" applyFont="1" applyBorder="1" applyAlignment="1">
      <alignment horizontal="left" vertical="center"/>
    </xf>
    <xf numFmtId="176" fontId="12" fillId="0" borderId="20" xfId="15" applyNumberFormat="1" applyFont="1" applyBorder="1" applyAlignment="1">
      <alignment horizontal="left" vertical="center"/>
    </xf>
    <xf numFmtId="176" fontId="12" fillId="0" borderId="0" xfId="15" applyNumberFormat="1" applyFont="1" applyAlignment="1">
      <alignment horizontal="left" vertical="center"/>
    </xf>
    <xf numFmtId="176" fontId="12" fillId="0" borderId="19" xfId="15" applyNumberFormat="1" applyFont="1" applyBorder="1" applyAlignment="1">
      <alignment horizontal="left" vertical="center"/>
    </xf>
    <xf numFmtId="176" fontId="12" fillId="0" borderId="36" xfId="15" applyNumberFormat="1" applyFont="1" applyBorder="1" applyAlignment="1">
      <alignment horizontal="left" vertical="center"/>
    </xf>
    <xf numFmtId="176" fontId="12" fillId="0" borderId="35" xfId="15" applyNumberFormat="1" applyFont="1" applyBorder="1" applyAlignment="1">
      <alignment horizontal="left" vertical="center"/>
    </xf>
    <xf numFmtId="176" fontId="12" fillId="0" borderId="34" xfId="15" applyNumberFormat="1" applyFont="1" applyBorder="1" applyAlignment="1">
      <alignment horizontal="left" vertical="center"/>
    </xf>
    <xf numFmtId="0" fontId="43" fillId="12" borderId="20" xfId="15" applyFont="1" applyFill="1" applyBorder="1" applyAlignment="1">
      <alignment horizontal="left" vertical="center"/>
    </xf>
    <xf numFmtId="0" fontId="43" fillId="12" borderId="27" xfId="15" applyFont="1" applyFill="1" applyBorder="1" applyAlignment="1">
      <alignment horizontal="left" vertical="center"/>
    </xf>
    <xf numFmtId="0" fontId="43" fillId="12" borderId="26" xfId="15" applyFont="1" applyFill="1" applyBorder="1" applyAlignment="1">
      <alignment horizontal="left" vertical="center"/>
    </xf>
    <xf numFmtId="0" fontId="43" fillId="12" borderId="25" xfId="15" applyFont="1" applyFill="1" applyBorder="1" applyAlignment="1">
      <alignment horizontal="left"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0" fillId="0" borderId="118" xfId="0" applyFont="1" applyBorder="1" applyAlignment="1">
      <alignment horizontal="center" vertical="center"/>
    </xf>
    <xf numFmtId="0" fontId="10" fillId="0" borderId="119" xfId="0" applyFont="1" applyBorder="1" applyAlignment="1">
      <alignment horizontal="center" vertical="center"/>
    </xf>
    <xf numFmtId="0" fontId="10" fillId="0" borderId="120" xfId="0" applyFont="1" applyBorder="1" applyAlignment="1">
      <alignment horizontal="center" vertical="center"/>
    </xf>
    <xf numFmtId="0" fontId="26" fillId="0" borderId="21" xfId="15" applyFont="1" applyBorder="1" applyAlignment="1">
      <alignment horizontal="center" vertical="center"/>
    </xf>
    <xf numFmtId="0" fontId="26" fillId="0" borderId="35" xfId="15" applyFont="1" applyBorder="1" applyAlignment="1">
      <alignment horizontal="center" vertical="center"/>
    </xf>
    <xf numFmtId="0" fontId="12" fillId="0" borderId="121" xfId="15" applyFont="1" applyBorder="1" applyAlignment="1">
      <alignment horizontal="center" vertical="center"/>
    </xf>
    <xf numFmtId="0" fontId="12" fillId="0" borderId="122" xfId="15" applyFont="1" applyBorder="1" applyAlignment="1">
      <alignment horizontal="center" vertical="center"/>
    </xf>
    <xf numFmtId="0" fontId="12" fillId="0" borderId="123" xfId="15" applyFont="1" applyBorder="1" applyAlignment="1">
      <alignment horizontal="center" vertical="center"/>
    </xf>
    <xf numFmtId="0" fontId="14" fillId="7" borderId="4" xfId="15" applyFont="1" applyFill="1" applyBorder="1" applyAlignment="1">
      <alignment horizontal="center" vertical="center"/>
    </xf>
    <xf numFmtId="0" fontId="14"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55" fillId="12" borderId="52" xfId="15" applyFont="1" applyFill="1" applyBorder="1" applyAlignment="1">
      <alignment horizontal="left" vertical="center" shrinkToFit="1"/>
    </xf>
    <xf numFmtId="0" fontId="55" fillId="12" borderId="55" xfId="15" applyFont="1" applyFill="1" applyBorder="1" applyAlignment="1">
      <alignment horizontal="left" vertical="center" shrinkToFit="1"/>
    </xf>
    <xf numFmtId="0" fontId="55" fillId="12" borderId="56" xfId="15" applyFont="1" applyFill="1" applyBorder="1" applyAlignment="1">
      <alignment horizontal="left" vertical="center" shrinkToFit="1"/>
    </xf>
    <xf numFmtId="0" fontId="55" fillId="12" borderId="57" xfId="15" applyFont="1" applyFill="1" applyBorder="1" applyAlignment="1">
      <alignment horizontal="left" vertical="center" shrinkToFit="1"/>
    </xf>
    <xf numFmtId="0" fontId="55" fillId="12" borderId="12" xfId="15" applyFont="1" applyFill="1" applyBorder="1" applyAlignment="1">
      <alignment horizontal="left" vertical="center" shrinkToFit="1"/>
    </xf>
    <xf numFmtId="0" fontId="55" fillId="12" borderId="58" xfId="15" applyFont="1" applyFill="1" applyBorder="1" applyAlignment="1">
      <alignment horizontal="left" vertical="center" shrinkToFit="1"/>
    </xf>
    <xf numFmtId="38" fontId="47" fillId="8" borderId="109" xfId="2" applyFont="1" applyFill="1" applyBorder="1" applyAlignment="1" applyProtection="1">
      <alignment horizontal="center" vertical="center"/>
    </xf>
    <xf numFmtId="38" fontId="47" fillId="8" borderId="110" xfId="2" applyFont="1" applyFill="1" applyBorder="1" applyAlignment="1" applyProtection="1">
      <alignment horizontal="center" vertical="center"/>
    </xf>
    <xf numFmtId="38" fontId="47" fillId="8" borderId="111" xfId="2" applyFont="1" applyFill="1" applyBorder="1" applyAlignment="1" applyProtection="1">
      <alignment horizontal="center" vertical="center"/>
    </xf>
    <xf numFmtId="38" fontId="47" fillId="8" borderId="112" xfId="2" applyFont="1" applyFill="1" applyBorder="1" applyAlignment="1" applyProtection="1">
      <alignment horizontal="center" vertical="center"/>
    </xf>
    <xf numFmtId="38" fontId="47" fillId="8" borderId="113" xfId="2" applyFont="1" applyFill="1" applyBorder="1" applyAlignment="1" applyProtection="1">
      <alignment horizontal="center" vertical="center"/>
    </xf>
    <xf numFmtId="38" fontId="47" fillId="8" borderId="114" xfId="2" applyFont="1" applyFill="1" applyBorder="1" applyAlignment="1" applyProtection="1">
      <alignment horizontal="center" vertical="center"/>
    </xf>
    <xf numFmtId="49" fontId="55" fillId="8" borderId="17" xfId="15" quotePrefix="1" applyNumberFormat="1" applyFont="1" applyFill="1" applyBorder="1" applyAlignment="1">
      <alignment horizontal="left" vertical="center" shrinkToFit="1"/>
    </xf>
    <xf numFmtId="49" fontId="55" fillId="8" borderId="16" xfId="15" quotePrefix="1" applyNumberFormat="1" applyFont="1" applyFill="1" applyBorder="1" applyAlignment="1">
      <alignment horizontal="left" vertical="center" shrinkToFit="1"/>
    </xf>
    <xf numFmtId="49" fontId="55" fillId="8" borderId="59" xfId="15" quotePrefix="1" applyNumberFormat="1" applyFont="1" applyFill="1" applyBorder="1" applyAlignment="1">
      <alignment horizontal="left" vertical="center" shrinkToFit="1"/>
    </xf>
    <xf numFmtId="0" fontId="47" fillId="12" borderId="62" xfId="15" applyFont="1" applyFill="1" applyBorder="1" applyAlignment="1">
      <alignment vertical="center" shrinkToFit="1"/>
    </xf>
    <xf numFmtId="0" fontId="47" fillId="12" borderId="78" xfId="15" applyFont="1" applyFill="1" applyBorder="1" applyAlignment="1">
      <alignment vertical="center" shrinkToFit="1"/>
    </xf>
    <xf numFmtId="0" fontId="47" fillId="12" borderId="17" xfId="15" applyFont="1" applyFill="1" applyBorder="1" applyAlignment="1">
      <alignment horizontal="center" vertical="center" wrapText="1"/>
    </xf>
    <xf numFmtId="0" fontId="47" fillId="12" borderId="16" xfId="15" applyFont="1" applyFill="1" applyBorder="1" applyAlignment="1">
      <alignment horizontal="center" vertical="center" wrapText="1"/>
    </xf>
    <xf numFmtId="0" fontId="47" fillId="12" borderId="16" xfId="15" applyFont="1" applyFill="1" applyBorder="1" applyAlignment="1">
      <alignment horizontal="left" vertical="center" wrapText="1"/>
    </xf>
    <xf numFmtId="0" fontId="47" fillId="12" borderId="59" xfId="15" applyFont="1" applyFill="1" applyBorder="1" applyAlignment="1">
      <alignment horizontal="left" vertical="center" wrapText="1"/>
    </xf>
    <xf numFmtId="0" fontId="47" fillId="12" borderId="62" xfId="15" applyFont="1" applyFill="1" applyBorder="1" applyAlignment="1">
      <alignment horizontal="left" vertical="center" wrapText="1" shrinkToFit="1"/>
    </xf>
    <xf numFmtId="0" fontId="47" fillId="12" borderId="78" xfId="15" applyFont="1" applyFill="1" applyBorder="1" applyAlignment="1">
      <alignment horizontal="left" vertical="center" wrapText="1" shrinkToFit="1"/>
    </xf>
    <xf numFmtId="38" fontId="45" fillId="8" borderId="52" xfId="2" applyFont="1" applyFill="1" applyBorder="1" applyAlignment="1" applyProtection="1">
      <alignment horizontal="right" vertical="center" shrinkToFit="1"/>
    </xf>
    <xf numFmtId="38" fontId="45" fillId="8" borderId="55" xfId="2" applyFont="1" applyFill="1" applyBorder="1" applyAlignment="1" applyProtection="1">
      <alignment horizontal="right" vertical="center" shrinkToFit="1"/>
    </xf>
    <xf numFmtId="38" fontId="45" fillId="8" borderId="56" xfId="2" applyFont="1" applyFill="1" applyBorder="1" applyAlignment="1" applyProtection="1">
      <alignment horizontal="right" vertical="center" shrinkToFit="1"/>
    </xf>
    <xf numFmtId="0" fontId="88" fillId="12" borderId="57" xfId="15" applyFont="1" applyFill="1" applyBorder="1" applyAlignment="1">
      <alignment horizontal="left" vertical="center" shrinkToFit="1"/>
    </xf>
    <xf numFmtId="0" fontId="88" fillId="12" borderId="12" xfId="15" applyFont="1" applyFill="1" applyBorder="1" applyAlignment="1">
      <alignment horizontal="left" vertical="center" shrinkToFit="1"/>
    </xf>
    <xf numFmtId="0" fontId="88" fillId="12" borderId="58" xfId="15" applyFont="1" applyFill="1" applyBorder="1" applyAlignment="1">
      <alignment horizontal="left" vertical="center" shrinkToFit="1"/>
    </xf>
    <xf numFmtId="0" fontId="47" fillId="12" borderId="80" xfId="15" applyFont="1" applyFill="1" applyBorder="1" applyAlignment="1">
      <alignment horizontal="left" vertical="center" wrapText="1"/>
    </xf>
    <xf numFmtId="0" fontId="47" fillId="12" borderId="81" xfId="15" applyFont="1" applyFill="1" applyBorder="1" applyAlignment="1">
      <alignment horizontal="left" vertical="center" wrapText="1"/>
    </xf>
    <xf numFmtId="38" fontId="45" fillId="8" borderId="57" xfId="2" applyFont="1" applyFill="1" applyBorder="1" applyAlignment="1" applyProtection="1">
      <alignment horizontal="right" vertical="center" shrinkToFit="1"/>
    </xf>
    <xf numFmtId="38" fontId="45" fillId="8" borderId="12" xfId="2" applyFont="1" applyFill="1" applyBorder="1" applyAlignment="1" applyProtection="1">
      <alignment horizontal="right" vertical="center" shrinkToFit="1"/>
    </xf>
    <xf numFmtId="38" fontId="45" fillId="8" borderId="58" xfId="2" applyFont="1" applyFill="1" applyBorder="1" applyAlignment="1" applyProtection="1">
      <alignment horizontal="right" vertical="center" shrinkToFit="1"/>
    </xf>
    <xf numFmtId="0" fontId="45" fillId="12" borderId="57" xfId="15" applyFont="1" applyFill="1" applyBorder="1" applyAlignment="1">
      <alignment horizontal="left" vertical="center" shrinkToFit="1"/>
    </xf>
    <xf numFmtId="0" fontId="45" fillId="12" borderId="12" xfId="15" applyFont="1" applyFill="1" applyBorder="1" applyAlignment="1">
      <alignment horizontal="left" vertical="center" shrinkToFit="1"/>
    </xf>
    <xf numFmtId="0" fontId="45" fillId="12" borderId="58" xfId="15" applyFont="1" applyFill="1" applyBorder="1" applyAlignment="1">
      <alignment horizontal="left" vertical="center" shrinkToFit="1"/>
    </xf>
    <xf numFmtId="38" fontId="45" fillId="0" borderId="57" xfId="2" applyFont="1" applyFill="1" applyBorder="1" applyAlignment="1" applyProtection="1">
      <alignment horizontal="right" vertical="center" shrinkToFit="1"/>
    </xf>
    <xf numFmtId="38" fontId="45" fillId="0" borderId="12" xfId="2" applyFont="1" applyFill="1" applyBorder="1" applyAlignment="1" applyProtection="1">
      <alignment horizontal="right" vertical="center" shrinkToFit="1"/>
    </xf>
    <xf numFmtId="38" fontId="45" fillId="0" borderId="58" xfId="2" applyFont="1" applyFill="1" applyBorder="1" applyAlignment="1" applyProtection="1">
      <alignment horizontal="right" vertical="center" shrinkToFit="1"/>
    </xf>
    <xf numFmtId="0" fontId="45" fillId="8" borderId="6" xfId="15" applyFont="1" applyFill="1" applyBorder="1" applyAlignment="1">
      <alignment horizontal="right" vertical="center" shrinkToFit="1"/>
    </xf>
    <xf numFmtId="0" fontId="45" fillId="8" borderId="3" xfId="15" applyFont="1" applyFill="1" applyBorder="1" applyAlignment="1">
      <alignment horizontal="right" vertical="center" shrinkToFit="1"/>
    </xf>
    <xf numFmtId="0" fontId="45" fillId="12" borderId="9" xfId="15" applyFont="1" applyFill="1" applyBorder="1" applyAlignment="1">
      <alignment horizontal="left" vertical="center" shrinkToFit="1"/>
    </xf>
    <xf numFmtId="0" fontId="45" fillId="12" borderId="95" xfId="15" applyFont="1" applyFill="1" applyBorder="1" applyAlignment="1">
      <alignment horizontal="left" vertical="center" shrinkToFit="1"/>
    </xf>
    <xf numFmtId="0" fontId="45" fillId="12" borderId="61" xfId="15" applyFont="1" applyFill="1" applyBorder="1" applyAlignment="1">
      <alignment horizontal="center" vertical="center" shrinkToFit="1"/>
    </xf>
    <xf numFmtId="0" fontId="45" fillId="12" borderId="1" xfId="15" applyFont="1" applyFill="1" applyBorder="1" applyAlignment="1">
      <alignment horizontal="center" vertical="center" shrinkToFit="1"/>
    </xf>
    <xf numFmtId="38" fontId="56" fillId="0" borderId="13" xfId="1" applyFont="1" applyBorder="1" applyAlignment="1" applyProtection="1">
      <alignment horizontal="right" vertical="center" shrinkToFit="1"/>
    </xf>
    <xf numFmtId="38" fontId="56" fillId="0" borderId="49" xfId="1" applyFont="1" applyBorder="1" applyAlignment="1" applyProtection="1">
      <alignment horizontal="right" vertical="center" shrinkToFit="1"/>
    </xf>
    <xf numFmtId="38" fontId="45" fillId="8" borderId="97" xfId="2" applyFont="1" applyFill="1" applyBorder="1" applyAlignment="1" applyProtection="1">
      <alignment horizontal="right" vertical="center" shrinkToFit="1"/>
    </xf>
    <xf numFmtId="38" fontId="45" fillId="8" borderId="11" xfId="2" applyFont="1" applyFill="1" applyBorder="1" applyAlignment="1" applyProtection="1">
      <alignment horizontal="right" vertical="center" shrinkToFit="1"/>
    </xf>
    <xf numFmtId="38" fontId="45" fillId="8" borderId="98" xfId="2" applyFont="1" applyFill="1" applyBorder="1" applyAlignment="1" applyProtection="1">
      <alignment horizontal="right" vertical="center" shrinkToFit="1"/>
    </xf>
    <xf numFmtId="0" fontId="45" fillId="12" borderId="17" xfId="15" applyFont="1" applyFill="1" applyBorder="1" applyAlignment="1">
      <alignment horizontal="left" vertical="center" shrinkToFit="1"/>
    </xf>
    <xf numFmtId="0" fontId="45" fillId="12" borderId="16" xfId="15" applyFont="1" applyFill="1" applyBorder="1" applyAlignment="1">
      <alignment horizontal="left" vertical="center" shrinkToFit="1"/>
    </xf>
    <xf numFmtId="0" fontId="45" fillId="12" borderId="59" xfId="15" applyFont="1" applyFill="1" applyBorder="1" applyAlignment="1">
      <alignment horizontal="left" vertical="center" shrinkToFit="1"/>
    </xf>
    <xf numFmtId="0" fontId="45" fillId="12" borderId="131" xfId="15" applyFont="1" applyFill="1" applyBorder="1" applyAlignment="1">
      <alignment horizontal="center" vertical="center" shrinkToFit="1"/>
    </xf>
    <xf numFmtId="0" fontId="45" fillId="12" borderId="132" xfId="15" applyFont="1" applyFill="1" applyBorder="1" applyAlignment="1">
      <alignment horizontal="center" vertical="center" shrinkToFit="1"/>
    </xf>
    <xf numFmtId="0" fontId="45" fillId="12" borderId="87" xfId="15" applyFont="1" applyFill="1" applyBorder="1" applyAlignment="1">
      <alignment horizontal="center" vertical="center" shrinkToFit="1"/>
    </xf>
    <xf numFmtId="0" fontId="45" fillId="12" borderId="73" xfId="15" applyFont="1" applyFill="1" applyBorder="1" applyAlignment="1">
      <alignment horizontal="center" vertical="center" shrinkToFit="1"/>
    </xf>
    <xf numFmtId="38" fontId="56" fillId="0" borderId="72" xfId="1" applyFont="1" applyBorder="1" applyAlignment="1" applyProtection="1">
      <alignment horizontal="right" vertical="center" shrinkToFit="1"/>
    </xf>
    <xf numFmtId="38" fontId="56" fillId="0" borderId="73" xfId="1" applyFont="1" applyBorder="1" applyAlignment="1" applyProtection="1">
      <alignment horizontal="right" vertical="center" shrinkToFit="1"/>
    </xf>
    <xf numFmtId="38" fontId="85" fillId="14" borderId="0" xfId="1" applyFont="1" applyFill="1" applyBorder="1" applyAlignment="1" applyProtection="1">
      <alignment horizontal="right" vertical="center" shrinkToFit="1"/>
    </xf>
    <xf numFmtId="0" fontId="45" fillId="12" borderId="94" xfId="15" applyFont="1" applyFill="1" applyBorder="1" applyAlignment="1">
      <alignment horizontal="center" vertical="center" shrinkToFit="1"/>
    </xf>
    <xf numFmtId="0" fontId="45" fillId="12" borderId="95" xfId="15" applyFont="1" applyFill="1" applyBorder="1" applyAlignment="1">
      <alignment horizontal="center" vertical="center" shrinkToFit="1"/>
    </xf>
    <xf numFmtId="0" fontId="45" fillId="12" borderId="17" xfId="15" applyFont="1" applyFill="1" applyBorder="1" applyAlignment="1">
      <alignment horizontal="center" vertical="center" shrinkToFit="1"/>
    </xf>
    <xf numFmtId="0" fontId="45" fillId="12" borderId="59" xfId="15" applyFont="1" applyFill="1" applyBorder="1" applyAlignment="1">
      <alignment horizontal="center" vertical="center" shrinkToFit="1"/>
    </xf>
    <xf numFmtId="38" fontId="55" fillId="6" borderId="24" xfId="1" applyFont="1" applyFill="1" applyBorder="1" applyAlignment="1" applyProtection="1">
      <alignment horizontal="right" vertical="center" shrinkToFit="1"/>
    </xf>
    <xf numFmtId="38" fontId="55" fillId="6" borderId="11" xfId="1" applyFont="1" applyFill="1" applyBorder="1" applyAlignment="1" applyProtection="1">
      <alignment horizontal="right" vertical="center" shrinkToFit="1"/>
    </xf>
    <xf numFmtId="38" fontId="55" fillId="4" borderId="97" xfId="1" applyFont="1" applyFill="1" applyBorder="1" applyAlignment="1" applyProtection="1">
      <alignment horizontal="right" vertical="center" shrinkToFit="1"/>
    </xf>
    <xf numFmtId="38" fontId="55" fillId="4" borderId="23" xfId="1" applyFont="1" applyFill="1" applyBorder="1" applyAlignment="1" applyProtection="1">
      <alignment horizontal="right" vertical="center" shrinkToFit="1"/>
    </xf>
    <xf numFmtId="38" fontId="55" fillId="4" borderId="24" xfId="1" applyFont="1" applyFill="1" applyBorder="1" applyAlignment="1" applyProtection="1">
      <alignment horizontal="right" vertical="center" shrinkToFit="1"/>
    </xf>
    <xf numFmtId="38" fontId="55" fillId="4" borderId="98" xfId="1" applyFont="1" applyFill="1" applyBorder="1" applyAlignment="1" applyProtection="1">
      <alignment horizontal="right" vertical="center" shrinkToFit="1"/>
    </xf>
    <xf numFmtId="38" fontId="55" fillId="6" borderId="97" xfId="2" applyFont="1" applyFill="1" applyBorder="1" applyAlignment="1" applyProtection="1">
      <alignment vertical="center" shrinkToFit="1"/>
    </xf>
    <xf numFmtId="38" fontId="55" fillId="6" borderId="11" xfId="2" applyFont="1" applyFill="1" applyBorder="1" applyAlignment="1" applyProtection="1">
      <alignment vertical="center" shrinkToFit="1"/>
    </xf>
    <xf numFmtId="38" fontId="55" fillId="6" borderId="23" xfId="2" applyFont="1" applyFill="1" applyBorder="1" applyAlignment="1" applyProtection="1">
      <alignment vertical="center" shrinkToFit="1"/>
    </xf>
    <xf numFmtId="38" fontId="55" fillId="0" borderId="24" xfId="1" applyFont="1" applyFill="1" applyBorder="1" applyAlignment="1" applyProtection="1">
      <alignment horizontal="right" vertical="center" shrinkToFit="1"/>
    </xf>
    <xf numFmtId="38" fontId="55" fillId="0" borderId="23" xfId="1" applyFont="1" applyFill="1" applyBorder="1" applyAlignment="1" applyProtection="1">
      <alignment horizontal="right" vertical="center" shrinkToFit="1"/>
    </xf>
    <xf numFmtId="38" fontId="55" fillId="6" borderId="23" xfId="1" applyFont="1" applyFill="1" applyBorder="1" applyAlignment="1" applyProtection="1">
      <alignment horizontal="right" vertical="center" shrinkToFit="1"/>
    </xf>
    <xf numFmtId="38" fontId="55" fillId="12" borderId="20" xfId="2" applyFont="1" applyFill="1" applyBorder="1" applyAlignment="1" applyProtection="1">
      <alignment vertical="center" shrinkToFit="1"/>
    </xf>
    <xf numFmtId="38" fontId="55" fillId="12" borderId="0" xfId="2" applyFont="1" applyFill="1" applyBorder="1" applyAlignment="1" applyProtection="1">
      <alignment vertical="center" shrinkToFit="1"/>
    </xf>
    <xf numFmtId="38" fontId="55" fillId="12" borderId="54" xfId="2" applyFont="1" applyFill="1" applyBorder="1" applyAlignment="1" applyProtection="1">
      <alignment vertical="center" shrinkToFit="1"/>
    </xf>
    <xf numFmtId="38" fontId="55" fillId="8" borderId="53" xfId="1" applyFont="1" applyFill="1" applyBorder="1" applyAlignment="1" applyProtection="1">
      <alignment horizontal="right" vertical="center" shrinkToFit="1"/>
    </xf>
    <xf numFmtId="38" fontId="55" fillId="8" borderId="54" xfId="1" applyFont="1" applyFill="1" applyBorder="1" applyAlignment="1" applyProtection="1">
      <alignment horizontal="right" vertical="center" shrinkToFit="1"/>
    </xf>
    <xf numFmtId="38" fontId="45" fillId="12" borderId="84" xfId="1" applyFont="1" applyFill="1" applyBorder="1" applyAlignment="1" applyProtection="1">
      <alignment vertical="center" shrinkToFit="1"/>
    </xf>
    <xf numFmtId="38" fontId="55" fillId="12" borderId="44" xfId="2" applyFont="1" applyFill="1" applyBorder="1" applyAlignment="1" applyProtection="1">
      <alignment vertical="center" shrinkToFit="1"/>
    </xf>
    <xf numFmtId="38" fontId="55" fillId="12" borderId="45" xfId="2" applyFont="1" applyFill="1" applyBorder="1" applyAlignment="1" applyProtection="1">
      <alignment vertical="center" shrinkToFit="1"/>
    </xf>
    <xf numFmtId="38" fontId="55" fillId="12" borderId="93" xfId="2" applyFont="1" applyFill="1" applyBorder="1" applyAlignment="1" applyProtection="1">
      <alignment vertical="center" shrinkToFit="1"/>
    </xf>
    <xf numFmtId="38" fontId="55" fillId="8" borderId="51" xfId="1" applyFont="1" applyFill="1" applyBorder="1" applyAlignment="1" applyProtection="1">
      <alignment horizontal="right" vertical="center" shrinkToFit="1"/>
    </xf>
    <xf numFmtId="38" fontId="55" fillId="8" borderId="93" xfId="1" applyFont="1" applyFill="1" applyBorder="1" applyAlignment="1" applyProtection="1">
      <alignment horizontal="right" vertical="center" shrinkToFit="1"/>
    </xf>
    <xf numFmtId="38" fontId="45" fillId="12" borderId="50" xfId="1" applyFont="1" applyFill="1" applyBorder="1" applyAlignment="1" applyProtection="1">
      <alignment vertical="center" shrinkToFit="1"/>
    </xf>
    <xf numFmtId="38" fontId="45" fillId="12" borderId="0" xfId="1" applyFont="1" applyFill="1" applyBorder="1" applyAlignment="1" applyProtection="1">
      <alignment vertical="center" shrinkToFit="1"/>
    </xf>
    <xf numFmtId="38" fontId="45" fillId="8" borderId="53" xfId="1" applyFont="1" applyFill="1" applyBorder="1" applyAlignment="1" applyProtection="1">
      <alignment horizontal="right" vertical="center" shrinkToFit="1"/>
    </xf>
    <xf numFmtId="38" fontId="45" fillId="8" borderId="19" xfId="1" applyFont="1" applyFill="1" applyBorder="1" applyAlignment="1" applyProtection="1">
      <alignment horizontal="right" vertical="center" shrinkToFit="1"/>
    </xf>
    <xf numFmtId="0" fontId="45" fillId="12" borderId="134" xfId="15" applyFont="1" applyFill="1" applyBorder="1" applyAlignment="1">
      <alignment horizontal="center" vertical="center" shrinkToFit="1"/>
    </xf>
    <xf numFmtId="0" fontId="45" fillId="12" borderId="135" xfId="15" applyFont="1" applyFill="1" applyBorder="1" applyAlignment="1">
      <alignment horizontal="center" vertical="center" shrinkToFit="1"/>
    </xf>
    <xf numFmtId="38" fontId="45" fillId="12" borderId="45" xfId="1" applyFont="1" applyFill="1" applyBorder="1" applyAlignment="1" applyProtection="1">
      <alignment vertical="center" shrinkToFit="1"/>
    </xf>
    <xf numFmtId="38" fontId="45" fillId="8" borderId="51" xfId="1" applyFont="1" applyFill="1" applyBorder="1" applyAlignment="1" applyProtection="1">
      <alignment horizontal="right" vertical="center" shrinkToFit="1"/>
    </xf>
    <xf numFmtId="38" fontId="45" fillId="8" borderId="47" xfId="1" applyFont="1" applyFill="1" applyBorder="1" applyAlignment="1" applyProtection="1">
      <alignment horizontal="right" vertical="center" shrinkToFit="1"/>
    </xf>
    <xf numFmtId="38" fontId="45" fillId="12" borderId="16" xfId="1" applyFont="1" applyFill="1" applyBorder="1" applyAlignment="1" applyProtection="1">
      <alignment vertical="center" shrinkToFit="1"/>
    </xf>
    <xf numFmtId="38" fontId="45" fillId="8" borderId="89" xfId="1" applyFont="1" applyFill="1" applyBorder="1" applyAlignment="1" applyProtection="1">
      <alignment horizontal="right" vertical="center" shrinkToFit="1"/>
    </xf>
    <xf numFmtId="38" fontId="45" fillId="8" borderId="59" xfId="1" applyFont="1" applyFill="1" applyBorder="1" applyAlignment="1" applyProtection="1">
      <alignment horizontal="right" vertical="center" shrinkToFit="1"/>
    </xf>
    <xf numFmtId="38" fontId="55" fillId="8" borderId="89" xfId="1" applyFont="1" applyFill="1" applyBorder="1" applyAlignment="1" applyProtection="1">
      <alignment horizontal="right" vertical="center" shrinkToFit="1"/>
    </xf>
    <xf numFmtId="38" fontId="55" fillId="8" borderId="82" xfId="1" applyFont="1" applyFill="1" applyBorder="1" applyAlignment="1" applyProtection="1">
      <alignment horizontal="right" vertical="center" shrinkToFit="1"/>
    </xf>
    <xf numFmtId="38" fontId="55" fillId="12" borderId="17" xfId="2" applyFont="1" applyFill="1" applyBorder="1" applyAlignment="1" applyProtection="1">
      <alignment vertical="center" shrinkToFit="1"/>
    </xf>
    <xf numFmtId="38" fontId="55" fillId="12" borderId="16" xfId="2" applyFont="1" applyFill="1" applyBorder="1" applyAlignment="1" applyProtection="1">
      <alignment vertical="center" shrinkToFit="1"/>
    </xf>
    <xf numFmtId="38" fontId="55" fillId="12" borderId="82" xfId="2" applyFont="1" applyFill="1" applyBorder="1" applyAlignment="1" applyProtection="1">
      <alignment vertical="center" shrinkToFit="1"/>
    </xf>
    <xf numFmtId="38" fontId="45" fillId="12" borderId="72" xfId="1" applyFont="1" applyFill="1" applyBorder="1" applyAlignment="1" applyProtection="1">
      <alignment vertical="center" shrinkToFit="1"/>
    </xf>
    <xf numFmtId="0" fontId="45" fillId="12" borderId="27" xfId="15" applyFont="1" applyFill="1" applyBorder="1" applyAlignment="1">
      <alignment horizontal="center" vertical="center" shrinkToFit="1"/>
    </xf>
    <xf numFmtId="0" fontId="45" fillId="12" borderId="25" xfId="15" applyFont="1" applyFill="1" applyBorder="1" applyAlignment="1">
      <alignment horizontal="center" vertical="center" shrinkToFit="1"/>
    </xf>
    <xf numFmtId="38" fontId="45" fillId="8" borderId="6" xfId="1" applyFont="1" applyFill="1" applyBorder="1" applyAlignment="1" applyProtection="1">
      <alignment horizontal="right" vertical="center" shrinkToFit="1"/>
    </xf>
    <xf numFmtId="38" fontId="45" fillId="8" borderId="58" xfId="1" applyFont="1" applyFill="1" applyBorder="1" applyAlignment="1" applyProtection="1">
      <alignment horizontal="right" vertical="center" shrinkToFit="1"/>
    </xf>
    <xf numFmtId="38" fontId="55" fillId="12" borderId="57" xfId="2" applyFont="1" applyFill="1" applyBorder="1" applyAlignment="1" applyProtection="1">
      <alignment vertical="center" shrinkToFit="1"/>
    </xf>
    <xf numFmtId="38" fontId="55" fillId="12" borderId="12" xfId="2" applyFont="1" applyFill="1" applyBorder="1" applyAlignment="1" applyProtection="1">
      <alignment vertical="center" shrinkToFit="1"/>
    </xf>
    <xf numFmtId="38" fontId="55" fillId="12" borderId="3" xfId="2" applyFont="1" applyFill="1" applyBorder="1" applyAlignment="1" applyProtection="1">
      <alignment vertical="center" shrinkToFit="1"/>
    </xf>
    <xf numFmtId="38" fontId="55" fillId="8" borderId="6" xfId="1" applyFont="1" applyFill="1" applyBorder="1" applyAlignment="1" applyProtection="1">
      <alignment horizontal="right" vertical="center" shrinkToFit="1"/>
    </xf>
    <xf numFmtId="38" fontId="55" fillId="8" borderId="3" xfId="1" applyFont="1" applyFill="1" applyBorder="1" applyAlignment="1" applyProtection="1">
      <alignment horizontal="right" vertical="center" shrinkToFit="1"/>
    </xf>
    <xf numFmtId="38" fontId="45" fillId="12" borderId="2" xfId="1" applyFont="1" applyFill="1" applyBorder="1" applyAlignment="1" applyProtection="1">
      <alignment vertical="center" shrinkToFit="1"/>
    </xf>
    <xf numFmtId="38" fontId="45" fillId="12" borderId="12" xfId="1" applyFont="1" applyFill="1" applyBorder="1" applyAlignment="1" applyProtection="1">
      <alignment vertical="center" shrinkToFit="1"/>
    </xf>
    <xf numFmtId="38" fontId="45" fillId="13" borderId="2" xfId="1" applyFont="1" applyFill="1" applyBorder="1" applyAlignment="1" applyProtection="1">
      <alignment vertical="center" shrinkToFit="1"/>
    </xf>
    <xf numFmtId="38" fontId="55" fillId="0" borderId="20" xfId="2" applyFont="1" applyFill="1" applyBorder="1" applyAlignment="1" applyProtection="1">
      <alignment vertical="center" shrinkToFit="1"/>
    </xf>
    <xf numFmtId="38" fontId="55" fillId="0" borderId="0" xfId="2" applyFont="1" applyFill="1" applyBorder="1" applyAlignment="1" applyProtection="1">
      <alignment vertical="center" shrinkToFit="1"/>
    </xf>
    <xf numFmtId="38" fontId="55" fillId="0" borderId="54" xfId="2" applyFont="1" applyFill="1" applyBorder="1" applyAlignment="1" applyProtection="1">
      <alignment vertical="center" shrinkToFit="1"/>
    </xf>
    <xf numFmtId="38" fontId="55" fillId="0" borderId="53" xfId="1" applyFont="1" applyFill="1" applyBorder="1" applyAlignment="1" applyProtection="1">
      <alignment horizontal="right" vertical="center" shrinkToFit="1"/>
    </xf>
    <xf numFmtId="38" fontId="55" fillId="0" borderId="54" xfId="1" applyFont="1" applyFill="1" applyBorder="1" applyAlignment="1" applyProtection="1">
      <alignment horizontal="right" vertical="center" shrinkToFit="1"/>
    </xf>
    <xf numFmtId="38" fontId="45" fillId="13" borderId="84" xfId="1" applyFont="1" applyFill="1" applyBorder="1" applyAlignment="1" applyProtection="1">
      <alignment vertical="center" shrinkToFit="1"/>
    </xf>
    <xf numFmtId="0" fontId="47" fillId="18" borderId="21" xfId="15" applyFont="1" applyFill="1" applyBorder="1" applyAlignment="1">
      <alignment horizontal="center" vertical="center"/>
    </xf>
    <xf numFmtId="0" fontId="89" fillId="0" borderId="0" xfId="11" applyFont="1" applyAlignment="1">
      <alignment horizontal="left" vertical="center"/>
    </xf>
    <xf numFmtId="0" fontId="90" fillId="0" borderId="0" xfId="11" applyFont="1" applyAlignment="1">
      <alignment horizontal="center" vertical="center"/>
    </xf>
    <xf numFmtId="0" fontId="91" fillId="0" borderId="0" xfId="11" applyFont="1" applyAlignment="1">
      <alignment horizontal="center" vertical="center"/>
    </xf>
    <xf numFmtId="0" fontId="89" fillId="4" borderId="138" xfId="11" applyFont="1" applyFill="1" applyBorder="1" applyAlignment="1">
      <alignment horizontal="center" vertical="center"/>
    </xf>
    <xf numFmtId="0" fontId="89" fillId="4" borderId="139" xfId="11" applyFont="1" applyFill="1" applyBorder="1" applyAlignment="1">
      <alignment horizontal="center" vertical="center"/>
    </xf>
    <xf numFmtId="0" fontId="89" fillId="4" borderId="141" xfId="11" applyFont="1" applyFill="1" applyBorder="1" applyAlignment="1">
      <alignment horizontal="center" vertical="center"/>
    </xf>
    <xf numFmtId="0" fontId="89" fillId="4" borderId="142" xfId="11" applyFont="1" applyFill="1" applyBorder="1" applyAlignment="1">
      <alignment horizontal="center" vertical="center"/>
    </xf>
    <xf numFmtId="0" fontId="89" fillId="4" borderId="61" xfId="11" applyFont="1" applyFill="1" applyBorder="1" applyAlignment="1">
      <alignment horizontal="center" vertical="center"/>
    </xf>
    <xf numFmtId="0" fontId="89" fillId="4" borderId="2" xfId="11" applyFont="1" applyFill="1" applyBorder="1" applyAlignment="1">
      <alignment horizontal="center" vertical="center"/>
    </xf>
    <xf numFmtId="0" fontId="89" fillId="4" borderId="1" xfId="11" applyFont="1" applyFill="1" applyBorder="1" applyAlignment="1">
      <alignment horizontal="center" vertical="center"/>
    </xf>
    <xf numFmtId="0" fontId="92" fillId="10" borderId="94" xfId="11" applyFont="1" applyFill="1" applyBorder="1" applyAlignment="1">
      <alignment horizontal="center" vertical="center" textRotation="255"/>
    </xf>
    <xf numFmtId="0" fontId="92" fillId="10" borderId="57" xfId="11" applyFont="1" applyFill="1" applyBorder="1" applyAlignment="1">
      <alignment horizontal="center" vertical="center" textRotation="255"/>
    </xf>
    <xf numFmtId="0" fontId="92" fillId="10" borderId="17" xfId="11" applyFont="1" applyFill="1" applyBorder="1" applyAlignment="1">
      <alignment horizontal="center" vertical="center" textRotation="255"/>
    </xf>
    <xf numFmtId="0" fontId="92" fillId="10" borderId="145" xfId="11" applyFont="1" applyFill="1" applyBorder="1" applyAlignment="1">
      <alignment horizontal="center" vertical="center" textRotation="255" wrapText="1"/>
    </xf>
    <xf numFmtId="0" fontId="92" fillId="10" borderId="146" xfId="11" applyFont="1" applyFill="1" applyBorder="1" applyAlignment="1">
      <alignment horizontal="center" vertical="center" textRotation="255"/>
    </xf>
    <xf numFmtId="0" fontId="92" fillId="8" borderId="147" xfId="11" applyFont="1" applyFill="1" applyBorder="1" applyAlignment="1">
      <alignment horizontal="center" vertical="center" textRotation="255"/>
    </xf>
    <xf numFmtId="0" fontId="92" fillId="8" borderId="146" xfId="11" applyFont="1" applyFill="1" applyBorder="1" applyAlignment="1">
      <alignment horizontal="center" vertical="center" textRotation="255"/>
    </xf>
    <xf numFmtId="0" fontId="89" fillId="4" borderId="148" xfId="11" applyFont="1" applyFill="1" applyBorder="1" applyAlignment="1">
      <alignment horizontal="center" vertical="center"/>
    </xf>
    <xf numFmtId="0" fontId="89" fillId="4" borderId="149" xfId="11" applyFont="1" applyFill="1" applyBorder="1" applyAlignment="1">
      <alignment horizontal="center" vertical="center"/>
    </xf>
    <xf numFmtId="0" fontId="89" fillId="4" borderId="150" xfId="11" applyFont="1" applyFill="1" applyBorder="1" applyAlignment="1">
      <alignment horizontal="center" vertical="center"/>
    </xf>
    <xf numFmtId="0" fontId="92" fillId="12" borderId="30" xfId="11" applyFont="1" applyFill="1" applyBorder="1" applyAlignment="1">
      <alignment horizontal="center" vertical="center" textRotation="255"/>
    </xf>
    <xf numFmtId="0" fontId="92" fillId="12" borderId="29" xfId="11" applyFont="1" applyFill="1" applyBorder="1" applyAlignment="1">
      <alignment horizontal="center" vertical="center" textRotation="255"/>
    </xf>
    <xf numFmtId="0" fontId="89" fillId="12" borderId="19" xfId="11" applyFont="1" applyFill="1" applyBorder="1" applyAlignment="1">
      <alignment horizontal="center" vertical="center" textRotation="255" wrapText="1"/>
    </xf>
    <xf numFmtId="0" fontId="89" fillId="12" borderId="25" xfId="11" applyFont="1" applyFill="1" applyBorder="1" applyAlignment="1">
      <alignment horizontal="center" vertical="center" textRotation="255" wrapText="1"/>
    </xf>
    <xf numFmtId="0" fontId="35" fillId="0" borderId="9" xfId="17" applyFont="1" applyBorder="1" applyAlignment="1">
      <alignment horizontal="left" vertical="center"/>
    </xf>
    <xf numFmtId="0" fontId="36" fillId="19" borderId="9" xfId="17" applyFont="1" applyFill="1" applyBorder="1" applyAlignment="1">
      <alignment horizontal="center"/>
    </xf>
    <xf numFmtId="0" fontId="37" fillId="5" borderId="2" xfId="17" applyFont="1" applyFill="1" applyBorder="1" applyAlignment="1">
      <alignment horizontal="center" vertical="center" shrinkToFit="1"/>
    </xf>
    <xf numFmtId="0" fontId="37" fillId="5" borderId="6" xfId="17" applyFont="1" applyFill="1" applyBorder="1" applyAlignment="1">
      <alignment horizontal="center" vertical="center" shrinkToFit="1"/>
    </xf>
    <xf numFmtId="0" fontId="37" fillId="5" borderId="71" xfId="17" applyFont="1" applyFill="1" applyBorder="1" applyAlignment="1">
      <alignment horizontal="center" vertical="center" shrinkToFit="1"/>
    </xf>
    <xf numFmtId="0" fontId="37" fillId="5" borderId="83" xfId="17" applyFont="1" applyFill="1" applyBorder="1" applyAlignment="1">
      <alignment horizontal="center" vertical="center" shrinkToFit="1"/>
    </xf>
    <xf numFmtId="0" fontId="38" fillId="11" borderId="14" xfId="17" applyFont="1" applyFill="1" applyBorder="1" applyAlignment="1">
      <alignment horizontal="center" vertical="center" textRotation="255"/>
    </xf>
    <xf numFmtId="0" fontId="38" fillId="11" borderId="84" xfId="17" applyFont="1" applyFill="1" applyBorder="1" applyAlignment="1">
      <alignment horizontal="center" vertical="center" textRotation="255"/>
    </xf>
    <xf numFmtId="0" fontId="36" fillId="0" borderId="24" xfId="17" applyFont="1" applyBorder="1" applyAlignment="1">
      <alignment horizontal="left" vertical="top" wrapText="1"/>
    </xf>
    <xf numFmtId="0" fontId="36" fillId="0" borderId="11" xfId="17" applyFont="1" applyBorder="1" applyAlignment="1">
      <alignment horizontal="left" vertical="top" wrapText="1"/>
    </xf>
    <xf numFmtId="0" fontId="36" fillId="0" borderId="23" xfId="17" applyFont="1" applyBorder="1" applyAlignment="1">
      <alignment horizontal="left" vertical="top" wrapText="1"/>
    </xf>
    <xf numFmtId="0" fontId="36" fillId="0" borderId="53" xfId="17" applyFont="1" applyBorder="1" applyAlignment="1">
      <alignment horizontal="left" vertical="top" wrapText="1"/>
    </xf>
    <xf numFmtId="0" fontId="36" fillId="0" borderId="0" xfId="17" applyFont="1" applyAlignment="1">
      <alignment horizontal="left" vertical="top" wrapText="1"/>
    </xf>
    <xf numFmtId="0" fontId="36" fillId="0" borderId="54" xfId="17" applyFont="1" applyBorder="1" applyAlignment="1">
      <alignment horizontal="left" vertical="top" wrapText="1"/>
    </xf>
    <xf numFmtId="0" fontId="36" fillId="0" borderId="22" xfId="17" applyFont="1" applyBorder="1" applyAlignment="1">
      <alignment horizontal="left" vertical="top" wrapText="1"/>
    </xf>
    <xf numFmtId="0" fontId="36" fillId="0" borderId="9" xfId="17" applyFont="1" applyBorder="1" applyAlignment="1">
      <alignment horizontal="left" vertical="top" wrapText="1"/>
    </xf>
    <xf numFmtId="0" fontId="36" fillId="0" borderId="10" xfId="17" applyFont="1" applyBorder="1" applyAlignment="1">
      <alignment horizontal="left" vertical="top" wrapText="1"/>
    </xf>
    <xf numFmtId="0" fontId="12" fillId="0" borderId="22" xfId="17" applyFont="1" applyBorder="1" applyAlignment="1">
      <alignment horizontal="left"/>
    </xf>
    <xf numFmtId="0" fontId="12" fillId="0" borderId="9" xfId="17" applyFont="1" applyBorder="1" applyAlignment="1">
      <alignment horizontal="left"/>
    </xf>
    <xf numFmtId="0" fontId="12" fillId="0" borderId="10" xfId="17" applyFont="1" applyBorder="1" applyAlignment="1">
      <alignment horizontal="left"/>
    </xf>
    <xf numFmtId="0" fontId="40" fillId="0" borderId="0" xfId="17" applyFont="1" applyAlignment="1">
      <alignment horizontal="left"/>
    </xf>
  </cellXfs>
  <cellStyles count="18">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0678"/>
          <a:ext cx="2508250" cy="109573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4681486" y="9857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24" name="直線矢印コネクタ 23">
          <a:extLst>
            <a:ext uri="{FF2B5EF4-FFF2-40B4-BE49-F238E27FC236}">
              <a16:creationId xmlns:a16="http://schemas.microsoft.com/office/drawing/2014/main" id="{B8265355-BD98-D098-0562-C14E2188AB37}"/>
            </a:ext>
          </a:extLst>
        </xdr:cNvPr>
        <xdr:cNvCxnSpPr/>
      </xdr:nvCxnSpPr>
      <xdr:spPr>
        <a:xfrm flipH="1" flipV="1">
          <a:off x="8587014" y="6174014"/>
          <a:ext cx="257629" cy="4445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4" name="右中かっこ 3">
          <a:extLst>
            <a:ext uri="{FF2B5EF4-FFF2-40B4-BE49-F238E27FC236}">
              <a16:creationId xmlns:a16="http://schemas.microsoft.com/office/drawing/2014/main" id="{2D19975B-71A9-4216-8774-F921305EFA2F}"/>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9" name="右中かっこ 8">
          <a:extLst>
            <a:ext uri="{FF2B5EF4-FFF2-40B4-BE49-F238E27FC236}">
              <a16:creationId xmlns:a16="http://schemas.microsoft.com/office/drawing/2014/main" id="{1003655C-C24E-4467-B4C4-B2FAC1DAC4EA}"/>
            </a:ext>
          </a:extLst>
        </xdr:cNvPr>
        <xdr:cNvSpPr/>
      </xdr:nvSpPr>
      <xdr:spPr>
        <a:xfrm>
          <a:off x="21090255" y="1096518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10" name="テキスト ボックス 9">
          <a:extLst>
            <a:ext uri="{FF2B5EF4-FFF2-40B4-BE49-F238E27FC236}">
              <a16:creationId xmlns:a16="http://schemas.microsoft.com/office/drawing/2014/main" id="{CAFEF349-0A0C-4A8B-9388-452724CB9C19}"/>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114300</xdr:colOff>
      <xdr:row>1</xdr:row>
      <xdr:rowOff>190500</xdr:rowOff>
    </xdr:from>
    <xdr:to>
      <xdr:col>5</xdr:col>
      <xdr:colOff>224367</xdr:colOff>
      <xdr:row>3</xdr:row>
      <xdr:rowOff>120650</xdr:rowOff>
    </xdr:to>
    <xdr:sp macro="" textlink="">
      <xdr:nvSpPr>
        <xdr:cNvPr id="3" name="テキスト ボックス 2">
          <a:extLst>
            <a:ext uri="{FF2B5EF4-FFF2-40B4-BE49-F238E27FC236}">
              <a16:creationId xmlns:a16="http://schemas.microsoft.com/office/drawing/2014/main" id="{09200A91-C90A-40F9-ADD3-81C24B4A5E1B}"/>
            </a:ext>
          </a:extLst>
        </xdr:cNvPr>
        <xdr:cNvSpPr txBox="1"/>
      </xdr:nvSpPr>
      <xdr:spPr>
        <a:xfrm>
          <a:off x="276225" y="43815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1447800</xdr:colOff>
      <xdr:row>0</xdr:row>
      <xdr:rowOff>104775</xdr:rowOff>
    </xdr:from>
    <xdr:to>
      <xdr:col>4</xdr:col>
      <xdr:colOff>405342</xdr:colOff>
      <xdr:row>2</xdr:row>
      <xdr:rowOff>301625</xdr:rowOff>
    </xdr:to>
    <xdr:sp macro="" textlink="">
      <xdr:nvSpPr>
        <xdr:cNvPr id="2" name="テキスト ボックス 1">
          <a:extLst>
            <a:ext uri="{FF2B5EF4-FFF2-40B4-BE49-F238E27FC236}">
              <a16:creationId xmlns:a16="http://schemas.microsoft.com/office/drawing/2014/main" id="{E373EAA8-DC43-4BDF-9FD1-06E5255BF28E}"/>
            </a:ext>
          </a:extLst>
        </xdr:cNvPr>
        <xdr:cNvSpPr txBox="1"/>
      </xdr:nvSpPr>
      <xdr:spPr>
        <a:xfrm>
          <a:off x="1819275" y="104775"/>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twoCellAnchor>
    <xdr:from>
      <xdr:col>17</xdr:col>
      <xdr:colOff>197644</xdr:colOff>
      <xdr:row>0</xdr:row>
      <xdr:rowOff>69056</xdr:rowOff>
    </xdr:from>
    <xdr:to>
      <xdr:col>19</xdr:col>
      <xdr:colOff>321468</xdr:colOff>
      <xdr:row>2</xdr:row>
      <xdr:rowOff>265906</xdr:rowOff>
    </xdr:to>
    <xdr:sp macro="" textlink="">
      <xdr:nvSpPr>
        <xdr:cNvPr id="3" name="テキスト ボックス 2">
          <a:extLst>
            <a:ext uri="{FF2B5EF4-FFF2-40B4-BE49-F238E27FC236}">
              <a16:creationId xmlns:a16="http://schemas.microsoft.com/office/drawing/2014/main" id="{0D18C0E3-A019-612F-941F-DA64DDBC3E38}"/>
            </a:ext>
          </a:extLst>
        </xdr:cNvPr>
        <xdr:cNvSpPr txBox="1"/>
      </xdr:nvSpPr>
      <xdr:spPr>
        <a:xfrm>
          <a:off x="13294519" y="69056"/>
          <a:ext cx="1433512" cy="6254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7620</xdr:colOff>
      <xdr:row>2</xdr:row>
      <xdr:rowOff>22860</xdr:rowOff>
    </xdr:from>
    <xdr:to>
      <xdr:col>6</xdr:col>
      <xdr:colOff>117687</xdr:colOff>
      <xdr:row>6</xdr:row>
      <xdr:rowOff>40640</xdr:rowOff>
    </xdr:to>
    <xdr:sp macro="" textlink="">
      <xdr:nvSpPr>
        <xdr:cNvPr id="2" name="テキスト ボックス 1">
          <a:extLst>
            <a:ext uri="{FF2B5EF4-FFF2-40B4-BE49-F238E27FC236}">
              <a16:creationId xmlns:a16="http://schemas.microsoft.com/office/drawing/2014/main" id="{6599515A-C64A-427D-AE61-849A88FF1F04}"/>
            </a:ext>
          </a:extLst>
        </xdr:cNvPr>
        <xdr:cNvSpPr txBox="1"/>
      </xdr:nvSpPr>
      <xdr:spPr>
        <a:xfrm>
          <a:off x="327660" y="35814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44</xdr:col>
      <xdr:colOff>376668</xdr:colOff>
      <xdr:row>4</xdr:row>
      <xdr:rowOff>147586</xdr:rowOff>
    </xdr:from>
    <xdr:ext cx="2781300" cy="867228"/>
    <xdr:sp macro="" textlink="">
      <xdr:nvSpPr>
        <xdr:cNvPr id="3" name="角丸四角形吹き出し 5">
          <a:extLst>
            <a:ext uri="{FF2B5EF4-FFF2-40B4-BE49-F238E27FC236}">
              <a16:creationId xmlns:a16="http://schemas.microsoft.com/office/drawing/2014/main" id="{9926187E-D1B9-4CDC-BC72-A7891D0A3415}"/>
            </a:ext>
          </a:extLst>
        </xdr:cNvPr>
        <xdr:cNvSpPr/>
      </xdr:nvSpPr>
      <xdr:spPr>
        <a:xfrm>
          <a:off x="16104348" y="1023886"/>
          <a:ext cx="2781300" cy="867228"/>
        </a:xfrm>
        <a:prstGeom prst="wedgeRoundRectCallout">
          <a:avLst>
            <a:gd name="adj1" fmla="val -61683"/>
            <a:gd name="adj2" fmla="val -10137"/>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23</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7" name="直線矢印コネクタ 6">
          <a:extLst>
            <a:ext uri="{FF2B5EF4-FFF2-40B4-BE49-F238E27FC236}">
              <a16:creationId xmlns:a16="http://schemas.microsoft.com/office/drawing/2014/main" id="{FF42FA45-1951-4FA8-9766-C48122840517}"/>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40</xdr:row>
      <xdr:rowOff>106680</xdr:rowOff>
    </xdr:from>
    <xdr:to>
      <xdr:col>47</xdr:col>
      <xdr:colOff>185928</xdr:colOff>
      <xdr:row>44</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72</xdr:row>
      <xdr:rowOff>22834</xdr:rowOff>
    </xdr:from>
    <xdr:to>
      <xdr:col>37</xdr:col>
      <xdr:colOff>199120</xdr:colOff>
      <xdr:row>72</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50</xdr:row>
      <xdr:rowOff>106680</xdr:rowOff>
    </xdr:from>
    <xdr:to>
      <xdr:col>54</xdr:col>
      <xdr:colOff>185928</xdr:colOff>
      <xdr:row>54</xdr:row>
      <xdr:rowOff>137160</xdr:rowOff>
    </xdr:to>
    <xdr:sp macro="" textlink="">
      <xdr:nvSpPr>
        <xdr:cNvPr id="11" name="右中かっこ 10">
          <a:extLst>
            <a:ext uri="{FF2B5EF4-FFF2-40B4-BE49-F238E27FC236}">
              <a16:creationId xmlns:a16="http://schemas.microsoft.com/office/drawing/2014/main" id="{4796357D-1D38-4B0D-8257-1E8A958BEBB6}"/>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58</xdr:row>
      <xdr:rowOff>106680</xdr:rowOff>
    </xdr:from>
    <xdr:to>
      <xdr:col>54</xdr:col>
      <xdr:colOff>185928</xdr:colOff>
      <xdr:row>62</xdr:row>
      <xdr:rowOff>137160</xdr:rowOff>
    </xdr:to>
    <xdr:sp macro="" textlink="">
      <xdr:nvSpPr>
        <xdr:cNvPr id="12" name="右中かっこ 11">
          <a:extLst>
            <a:ext uri="{FF2B5EF4-FFF2-40B4-BE49-F238E27FC236}">
              <a16:creationId xmlns:a16="http://schemas.microsoft.com/office/drawing/2014/main" id="{257954BE-4992-430B-A296-EE2EAC3C622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0</xdr:colOff>
      <xdr:row>4</xdr:row>
      <xdr:rowOff>0</xdr:rowOff>
    </xdr:from>
    <xdr:to>
      <xdr:col>15</xdr:col>
      <xdr:colOff>110067</xdr:colOff>
      <xdr:row>7</xdr:row>
      <xdr:rowOff>101600</xdr:rowOff>
    </xdr:to>
    <xdr:sp macro="" textlink="">
      <xdr:nvSpPr>
        <xdr:cNvPr id="9" name="テキスト ボックス 8">
          <a:extLst>
            <a:ext uri="{FF2B5EF4-FFF2-40B4-BE49-F238E27FC236}">
              <a16:creationId xmlns:a16="http://schemas.microsoft.com/office/drawing/2014/main" id="{02490BAA-669A-464B-B91F-230AC569B59C}"/>
            </a:ext>
          </a:extLst>
        </xdr:cNvPr>
        <xdr:cNvSpPr txBox="1"/>
      </xdr:nvSpPr>
      <xdr:spPr>
        <a:xfrm>
          <a:off x="2933700" y="876300"/>
          <a:ext cx="1710267" cy="63500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b="1">
              <a:solidFill>
                <a:srgbClr val="FF0000"/>
              </a:solidFill>
              <a:latin typeface="Meiryo UI" panose="020B0604030504040204" pitchFamily="50" charset="-128"/>
              <a:ea typeface="Meiryo UI" panose="020B0604030504040204" pitchFamily="50" charset="-128"/>
              <a:cs typeface="Microsoft Himalaya" panose="01010100010101010101" pitchFamily="2" charset="0"/>
            </a:rPr>
            <a:t>記入例</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FF0000"/>
    <pageSetUpPr fitToPage="1"/>
  </sheetPr>
  <dimension ref="A1:CT78"/>
  <sheetViews>
    <sheetView showGridLines="0" tabSelected="1" zoomScale="80" zoomScaleNormal="80" zoomScaleSheetLayoutView="90" workbookViewId="0">
      <selection activeCell="T71" sqref="T71"/>
    </sheetView>
  </sheetViews>
  <sheetFormatPr defaultColWidth="9" defaultRowHeight="15"/>
  <cols>
    <col min="1" max="1" width="3.88671875" style="2" customWidth="1"/>
    <col min="2" max="2" width="11.6640625" style="2" customWidth="1"/>
    <col min="3" max="3" width="3.88671875" style="2" customWidth="1"/>
    <col min="4" max="24" width="3.88671875" style="50" customWidth="1"/>
    <col min="25" max="30" width="3.88671875" style="2" customWidth="1"/>
    <col min="31" max="31" width="3.77734375" style="2" customWidth="1"/>
    <col min="32" max="33" width="7.77734375" style="2" customWidth="1"/>
    <col min="34" max="34" width="7.77734375" style="51" customWidth="1"/>
    <col min="35" max="56" width="7.77734375" style="2" customWidth="1"/>
    <col min="57" max="72" width="7.21875" style="2" customWidth="1"/>
    <col min="73" max="16384" width="9" style="2"/>
  </cols>
  <sheetData>
    <row r="1" spans="1:69" ht="19.95" customHeight="1">
      <c r="A1" s="499" t="s">
        <v>567</v>
      </c>
      <c r="B1" s="236"/>
      <c r="C1" s="1"/>
      <c r="J1" s="235"/>
      <c r="K1" s="235"/>
      <c r="L1" s="609" t="s">
        <v>371</v>
      </c>
      <c r="M1" s="609"/>
      <c r="N1" s="609"/>
      <c r="O1" s="609"/>
      <c r="P1" s="609"/>
      <c r="Q1" s="609"/>
      <c r="R1" s="245"/>
      <c r="S1" s="246" t="s">
        <v>398</v>
      </c>
      <c r="T1" s="245"/>
      <c r="U1" s="245"/>
      <c r="V1" s="245"/>
      <c r="W1" s="245"/>
      <c r="Y1" s="247"/>
      <c r="AF1" s="156" t="s">
        <v>374</v>
      </c>
      <c r="AH1" s="51" t="s">
        <v>243</v>
      </c>
    </row>
    <row r="2" spans="1:69" ht="16.2" customHeight="1">
      <c r="B2" s="101"/>
      <c r="C2" s="101"/>
      <c r="D2" s="101"/>
      <c r="E2" s="101"/>
      <c r="F2" s="101"/>
      <c r="G2" s="101"/>
      <c r="H2" s="101"/>
      <c r="I2" s="101"/>
      <c r="J2" s="235"/>
      <c r="K2" s="235"/>
      <c r="L2" s="609"/>
      <c r="M2" s="609"/>
      <c r="N2" s="609"/>
      <c r="O2" s="609"/>
      <c r="P2" s="609"/>
      <c r="Q2" s="609"/>
      <c r="R2" s="245"/>
      <c r="S2" s="248" t="s">
        <v>396</v>
      </c>
      <c r="T2" s="245"/>
      <c r="U2" s="245"/>
      <c r="V2" s="245"/>
      <c r="W2" s="245"/>
      <c r="X2" s="102"/>
      <c r="Y2" s="249"/>
      <c r="Z2" s="102"/>
      <c r="AA2" s="102"/>
      <c r="AB2" s="102"/>
      <c r="AC2" s="102"/>
      <c r="AD2" s="102"/>
      <c r="AF2" s="156" t="s">
        <v>320</v>
      </c>
      <c r="AH2" s="321" t="s">
        <v>77</v>
      </c>
      <c r="AI2" s="589" t="s">
        <v>333</v>
      </c>
      <c r="AJ2" s="590"/>
      <c r="AK2" s="590"/>
      <c r="AL2" s="590"/>
      <c r="AM2" s="590"/>
      <c r="AN2" s="590"/>
      <c r="AO2" s="590"/>
      <c r="AP2" s="590"/>
      <c r="AQ2" s="590"/>
      <c r="AR2" s="591"/>
      <c r="AT2" s="183"/>
      <c r="AU2" s="586"/>
      <c r="AV2" s="586"/>
      <c r="AW2" s="586"/>
    </row>
    <row r="3" spans="1:69" ht="19.2">
      <c r="A3" s="3"/>
      <c r="B3" s="3"/>
      <c r="C3" s="3"/>
      <c r="D3" s="52"/>
      <c r="E3" s="52"/>
      <c r="F3" s="52"/>
      <c r="G3" s="52"/>
      <c r="H3" s="52"/>
      <c r="I3" s="52"/>
      <c r="J3" s="244"/>
      <c r="K3" s="244"/>
      <c r="L3" s="610" t="str">
        <f>IFERROR(VLOOKUP($D$8,$AH$2:$AS$25,12,0),"")</f>
        <v>〔競技会事業費〕</v>
      </c>
      <c r="M3" s="610"/>
      <c r="N3" s="610"/>
      <c r="O3" s="610"/>
      <c r="P3" s="610"/>
      <c r="Q3" s="610"/>
      <c r="R3" s="250"/>
      <c r="S3" s="251" t="s">
        <v>397</v>
      </c>
      <c r="T3" s="250"/>
      <c r="U3" s="250"/>
      <c r="V3" s="250"/>
      <c r="W3" s="250"/>
      <c r="X3" s="103"/>
      <c r="Y3" s="252"/>
      <c r="Z3" s="1"/>
      <c r="AA3" s="1"/>
      <c r="AB3" s="1"/>
      <c r="AC3" s="1"/>
      <c r="AD3" s="1"/>
      <c r="AF3" s="156" t="s">
        <v>321</v>
      </c>
      <c r="AH3" s="104">
        <v>1</v>
      </c>
      <c r="AI3" s="601" t="s">
        <v>518</v>
      </c>
      <c r="AJ3" s="602"/>
      <c r="AK3" s="602"/>
      <c r="AL3" s="602"/>
      <c r="AM3" s="602"/>
      <c r="AN3" s="602"/>
      <c r="AO3" s="602"/>
      <c r="AP3" s="602"/>
      <c r="AQ3" s="602"/>
      <c r="AR3" s="603"/>
      <c r="AS3" s="157" t="s">
        <v>430</v>
      </c>
      <c r="AT3" s="587"/>
      <c r="AU3" s="588"/>
      <c r="AV3" s="588"/>
      <c r="AW3" s="588"/>
    </row>
    <row r="4" spans="1:69" ht="13.95" customHeight="1" thickBot="1">
      <c r="A4" s="1"/>
      <c r="B4" s="1"/>
      <c r="C4" s="1"/>
      <c r="J4" s="244"/>
      <c r="K4" s="244"/>
      <c r="L4" s="244"/>
      <c r="M4" s="244"/>
      <c r="N4" s="244"/>
      <c r="O4" s="244"/>
      <c r="P4" s="244"/>
      <c r="Q4" s="243"/>
      <c r="R4" s="250"/>
      <c r="S4" s="250"/>
      <c r="T4" s="250"/>
      <c r="U4" s="250"/>
      <c r="V4" s="250"/>
      <c r="W4" s="250"/>
      <c r="AF4" s="156" t="s">
        <v>322</v>
      </c>
      <c r="AH4" s="104">
        <v>2</v>
      </c>
      <c r="AI4" s="601" t="s">
        <v>519</v>
      </c>
      <c r="AJ4" s="602"/>
      <c r="AK4" s="602"/>
      <c r="AL4" s="602"/>
      <c r="AM4" s="602"/>
      <c r="AN4" s="602"/>
      <c r="AO4" s="602"/>
      <c r="AP4" s="602"/>
      <c r="AQ4" s="602"/>
      <c r="AR4" s="603"/>
      <c r="AS4" s="157" t="s">
        <v>430</v>
      </c>
      <c r="AT4" s="587"/>
      <c r="AU4" s="588"/>
      <c r="AV4" s="588"/>
      <c r="AW4" s="588"/>
    </row>
    <row r="5" spans="1:69" ht="15" customHeight="1">
      <c r="A5" s="53"/>
      <c r="B5" s="53"/>
      <c r="C5" s="53"/>
      <c r="R5" s="808" t="s">
        <v>247</v>
      </c>
      <c r="S5" s="809"/>
      <c r="T5" s="809"/>
      <c r="U5" s="810"/>
      <c r="V5" s="817" t="s">
        <v>249</v>
      </c>
      <c r="W5" s="818"/>
      <c r="X5" s="818"/>
      <c r="Y5" s="818"/>
      <c r="Z5" s="818"/>
      <c r="AA5" s="818"/>
      <c r="AB5" s="818"/>
      <c r="AC5" s="818"/>
      <c r="AD5" s="819"/>
      <c r="AF5" s="156" t="s">
        <v>318</v>
      </c>
      <c r="AH5" s="104">
        <v>3</v>
      </c>
      <c r="AI5" s="601" t="s">
        <v>520</v>
      </c>
      <c r="AJ5" s="602"/>
      <c r="AK5" s="602"/>
      <c r="AL5" s="602"/>
      <c r="AM5" s="602"/>
      <c r="AN5" s="602"/>
      <c r="AO5" s="602"/>
      <c r="AP5" s="602"/>
      <c r="AQ5" s="602"/>
      <c r="AR5" s="603"/>
      <c r="AS5" s="157"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811" t="s">
        <v>248</v>
      </c>
      <c r="S6" s="812"/>
      <c r="T6" s="812"/>
      <c r="U6" s="813"/>
      <c r="V6" s="820" t="s">
        <v>442</v>
      </c>
      <c r="W6" s="821"/>
      <c r="X6" s="821"/>
      <c r="Y6" s="821"/>
      <c r="Z6" s="821"/>
      <c r="AA6" s="821"/>
      <c r="AB6" s="821"/>
      <c r="AC6" s="821"/>
      <c r="AD6" s="822"/>
      <c r="AF6" s="156" t="s">
        <v>323</v>
      </c>
      <c r="AH6" s="99">
        <v>4</v>
      </c>
      <c r="AI6" s="604" t="s">
        <v>521</v>
      </c>
      <c r="AJ6" s="605"/>
      <c r="AK6" s="605"/>
      <c r="AL6" s="605"/>
      <c r="AM6" s="605"/>
      <c r="AN6" s="605"/>
      <c r="AO6" s="605"/>
      <c r="AP6" s="605"/>
      <c r="AQ6" s="605"/>
      <c r="AR6" s="606"/>
      <c r="AS6" s="157"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5" customHeight="1" thickBot="1">
      <c r="A7" s="1"/>
      <c r="B7" s="1"/>
      <c r="C7" s="1"/>
      <c r="D7" s="1"/>
      <c r="E7" s="1"/>
      <c r="F7" s="1"/>
      <c r="R7" s="811" t="s">
        <v>24</v>
      </c>
      <c r="S7" s="812"/>
      <c r="T7" s="812"/>
      <c r="U7" s="813"/>
      <c r="V7" s="820" t="s">
        <v>443</v>
      </c>
      <c r="W7" s="821"/>
      <c r="X7" s="821"/>
      <c r="Y7" s="821"/>
      <c r="Z7" s="821"/>
      <c r="AA7" s="821"/>
      <c r="AB7" s="821"/>
      <c r="AC7" s="821"/>
      <c r="AD7" s="822"/>
      <c r="AF7" s="156" t="s">
        <v>324</v>
      </c>
      <c r="AH7" s="99">
        <v>5</v>
      </c>
      <c r="AI7" s="604" t="s">
        <v>522</v>
      </c>
      <c r="AJ7" s="605"/>
      <c r="AK7" s="605"/>
      <c r="AL7" s="605"/>
      <c r="AM7" s="605"/>
      <c r="AN7" s="605"/>
      <c r="AO7" s="605"/>
      <c r="AP7" s="605"/>
      <c r="AQ7" s="605"/>
      <c r="AR7" s="606"/>
      <c r="AS7" s="157"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2" customHeight="1" thickTop="1" thickBot="1">
      <c r="A8" s="595" t="s">
        <v>77</v>
      </c>
      <c r="B8" s="596"/>
      <c r="C8" s="597"/>
      <c r="D8" s="626">
        <v>23</v>
      </c>
      <c r="E8" s="627"/>
      <c r="F8" s="628"/>
      <c r="G8" s="81"/>
      <c r="H8" s="81"/>
      <c r="I8" s="81"/>
      <c r="J8" s="81"/>
      <c r="K8" s="81"/>
      <c r="L8" s="81"/>
      <c r="M8" s="81"/>
      <c r="N8" s="81"/>
      <c r="O8" s="81"/>
      <c r="P8" s="81"/>
      <c r="Q8" s="81"/>
      <c r="R8" s="814" t="s">
        <v>372</v>
      </c>
      <c r="S8" s="815"/>
      <c r="T8" s="815"/>
      <c r="U8" s="816"/>
      <c r="V8" s="823" t="s">
        <v>444</v>
      </c>
      <c r="W8" s="824"/>
      <c r="X8" s="824"/>
      <c r="Y8" s="824"/>
      <c r="Z8" s="824"/>
      <c r="AA8" s="824"/>
      <c r="AB8" s="824"/>
      <c r="AC8" s="824"/>
      <c r="AD8" s="825"/>
      <c r="AF8" s="156" t="s">
        <v>319</v>
      </c>
      <c r="AH8" s="99">
        <v>6</v>
      </c>
      <c r="AI8" s="604" t="s">
        <v>523</v>
      </c>
      <c r="AJ8" s="605"/>
      <c r="AK8" s="605"/>
      <c r="AL8" s="605"/>
      <c r="AM8" s="605"/>
      <c r="AN8" s="605"/>
      <c r="AO8" s="605"/>
      <c r="AP8" s="605"/>
      <c r="AQ8" s="605"/>
      <c r="AR8" s="606"/>
      <c r="AS8" s="157" t="s">
        <v>430</v>
      </c>
      <c r="AU8" s="50"/>
    </row>
    <row r="9" spans="1:69" ht="13.2" customHeight="1" thickBot="1">
      <c r="A9" s="598"/>
      <c r="B9" s="599"/>
      <c r="C9" s="600"/>
      <c r="D9" s="629"/>
      <c r="E9" s="630"/>
      <c r="F9" s="631"/>
      <c r="G9" s="184"/>
      <c r="H9" s="184"/>
      <c r="I9" s="184"/>
      <c r="J9" s="185"/>
      <c r="K9" s="185"/>
      <c r="L9" s="185"/>
      <c r="M9" s="185"/>
      <c r="N9" s="185"/>
      <c r="O9" s="185"/>
      <c r="P9" s="185"/>
      <c r="Q9" s="185"/>
      <c r="R9" s="185"/>
      <c r="S9" s="185"/>
      <c r="T9" s="185"/>
      <c r="U9" s="185"/>
      <c r="V9" s="185"/>
      <c r="W9" s="185"/>
      <c r="X9" s="185"/>
      <c r="Y9" s="184"/>
      <c r="Z9" s="184"/>
      <c r="AA9" s="184"/>
      <c r="AB9" s="184"/>
      <c r="AC9" s="184"/>
      <c r="AD9" s="184"/>
      <c r="AF9" s="156" t="s">
        <v>325</v>
      </c>
      <c r="AH9" s="106">
        <v>7</v>
      </c>
      <c r="AI9" s="554" t="s">
        <v>524</v>
      </c>
      <c r="AJ9" s="555"/>
      <c r="AK9" s="555"/>
      <c r="AL9" s="555"/>
      <c r="AM9" s="555"/>
      <c r="AN9" s="555"/>
      <c r="AO9" s="555"/>
      <c r="AP9" s="555"/>
      <c r="AQ9" s="555"/>
      <c r="AR9" s="556"/>
      <c r="AS9" s="157" t="s">
        <v>430</v>
      </c>
    </row>
    <row r="10" spans="1:69" ht="16.5" customHeight="1" thickTop="1">
      <c r="A10" s="510" t="s">
        <v>242</v>
      </c>
      <c r="B10" s="511"/>
      <c r="C10" s="511"/>
      <c r="D10" s="512" t="str">
        <f>IFERROR(VLOOKUP($D$8,$AH$2:$AR$25,2,0),"")</f>
        <v>競技会事業費</v>
      </c>
      <c r="E10" s="513"/>
      <c r="F10" s="513"/>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5"/>
      <c r="AF10" s="156" t="s">
        <v>331</v>
      </c>
      <c r="AH10" s="106">
        <v>8</v>
      </c>
      <c r="AI10" s="554" t="s">
        <v>525</v>
      </c>
      <c r="AJ10" s="555"/>
      <c r="AK10" s="555"/>
      <c r="AL10" s="555"/>
      <c r="AM10" s="555"/>
      <c r="AN10" s="555"/>
      <c r="AO10" s="555"/>
      <c r="AP10" s="555"/>
      <c r="AQ10" s="555"/>
      <c r="AR10" s="556"/>
      <c r="AS10" s="157" t="s">
        <v>430</v>
      </c>
    </row>
    <row r="11" spans="1:69" ht="16.5" customHeight="1" thickBot="1">
      <c r="A11" s="516" t="s">
        <v>68</v>
      </c>
      <c r="B11" s="517"/>
      <c r="C11" s="517"/>
      <c r="D11" s="632" t="s">
        <v>318</v>
      </c>
      <c r="E11" s="633"/>
      <c r="F11" s="633"/>
      <c r="G11" s="633"/>
      <c r="H11" s="633"/>
      <c r="I11" s="633"/>
      <c r="J11" s="520" t="s">
        <v>445</v>
      </c>
      <c r="K11" s="520"/>
      <c r="L11" s="520"/>
      <c r="M11" s="520"/>
      <c r="N11" s="520"/>
      <c r="O11" s="520"/>
      <c r="P11" s="520"/>
      <c r="Q11" s="520"/>
      <c r="R11" s="520"/>
      <c r="S11" s="520"/>
      <c r="T11" s="520"/>
      <c r="U11" s="520"/>
      <c r="V11" s="520"/>
      <c r="W11" s="520"/>
      <c r="X11" s="520"/>
      <c r="Y11" s="520"/>
      <c r="Z11" s="520"/>
      <c r="AA11" s="520"/>
      <c r="AB11" s="520"/>
      <c r="AC11" s="520"/>
      <c r="AD11" s="521"/>
      <c r="AF11" s="156" t="s">
        <v>326</v>
      </c>
      <c r="AH11" s="107">
        <v>9</v>
      </c>
      <c r="AI11" s="557" t="s">
        <v>526</v>
      </c>
      <c r="AJ11" s="558"/>
      <c r="AK11" s="558"/>
      <c r="AL11" s="558"/>
      <c r="AM11" s="558"/>
      <c r="AN11" s="558"/>
      <c r="AO11" s="558"/>
      <c r="AP11" s="558"/>
      <c r="AQ11" s="558"/>
      <c r="AR11" s="559"/>
      <c r="AS11" s="157" t="s">
        <v>430</v>
      </c>
      <c r="AT11" s="157" t="s">
        <v>426</v>
      </c>
    </row>
    <row r="12" spans="1:69" ht="16.5" customHeight="1">
      <c r="A12" s="624" t="s">
        <v>378</v>
      </c>
      <c r="B12" s="625"/>
      <c r="C12" s="234" t="s">
        <v>377</v>
      </c>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c r="AF12" s="156" t="s">
        <v>327</v>
      </c>
      <c r="AH12" s="107">
        <v>10</v>
      </c>
      <c r="AI12" s="557" t="s">
        <v>527</v>
      </c>
      <c r="AJ12" s="558"/>
      <c r="AK12" s="558"/>
      <c r="AL12" s="558"/>
      <c r="AM12" s="558"/>
      <c r="AN12" s="558"/>
      <c r="AO12" s="558"/>
      <c r="AP12" s="558"/>
      <c r="AQ12" s="558"/>
      <c r="AR12" s="559"/>
      <c r="AS12" s="157" t="s">
        <v>430</v>
      </c>
      <c r="AT12" s="157" t="s">
        <v>429</v>
      </c>
      <c r="AX12" s="156" t="s">
        <v>373</v>
      </c>
    </row>
    <row r="13" spans="1:69">
      <c r="A13" s="533" t="s">
        <v>379</v>
      </c>
      <c r="B13" s="534"/>
      <c r="C13" s="540" t="s">
        <v>263</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1"/>
      <c r="AF13" s="156" t="s">
        <v>328</v>
      </c>
      <c r="AH13" s="105">
        <v>11</v>
      </c>
      <c r="AI13" s="560" t="s">
        <v>359</v>
      </c>
      <c r="AJ13" s="561"/>
      <c r="AK13" s="561"/>
      <c r="AL13" s="561"/>
      <c r="AM13" s="561"/>
      <c r="AN13" s="561"/>
      <c r="AO13" s="561"/>
      <c r="AP13" s="561"/>
      <c r="AQ13" s="561"/>
      <c r="AR13" s="562"/>
      <c r="AS13" s="157" t="s">
        <v>430</v>
      </c>
      <c r="AT13" s="157" t="s">
        <v>249</v>
      </c>
      <c r="AX13" s="157" t="s">
        <v>249</v>
      </c>
    </row>
    <row r="14" spans="1:69">
      <c r="A14" s="533" t="s">
        <v>380</v>
      </c>
      <c r="B14" s="534"/>
      <c r="C14" s="607" t="s">
        <v>249</v>
      </c>
      <c r="D14" s="607"/>
      <c r="E14" s="607"/>
      <c r="F14" s="607"/>
      <c r="G14" s="607"/>
      <c r="H14" s="607"/>
      <c r="I14" s="607"/>
      <c r="J14" s="607"/>
      <c r="K14" s="607"/>
      <c r="L14" s="607"/>
      <c r="M14" s="607"/>
      <c r="N14" s="607"/>
      <c r="O14" s="607"/>
      <c r="P14" s="607"/>
      <c r="Q14" s="607"/>
      <c r="R14" s="607"/>
      <c r="S14" s="607"/>
      <c r="T14" s="607"/>
      <c r="U14" s="607"/>
      <c r="V14" s="607"/>
      <c r="W14" s="607"/>
      <c r="X14" s="607"/>
      <c r="Y14" s="607"/>
      <c r="Z14" s="607"/>
      <c r="AA14" s="607"/>
      <c r="AB14" s="607"/>
      <c r="AC14" s="607"/>
      <c r="AD14" s="608"/>
      <c r="AF14" s="156" t="s">
        <v>329</v>
      </c>
      <c r="AH14" s="105">
        <v>12</v>
      </c>
      <c r="AI14" s="560" t="s">
        <v>360</v>
      </c>
      <c r="AJ14" s="561"/>
      <c r="AK14" s="561"/>
      <c r="AL14" s="561"/>
      <c r="AM14" s="561"/>
      <c r="AN14" s="561"/>
      <c r="AO14" s="561"/>
      <c r="AP14" s="561"/>
      <c r="AQ14" s="561"/>
      <c r="AR14" s="562"/>
      <c r="AS14" s="157" t="s">
        <v>430</v>
      </c>
      <c r="AT14" s="157" t="s">
        <v>250</v>
      </c>
      <c r="AX14" s="157" t="s">
        <v>250</v>
      </c>
    </row>
    <row r="15" spans="1:69">
      <c r="A15" s="533" t="s">
        <v>381</v>
      </c>
      <c r="B15" s="534"/>
      <c r="C15" s="444">
        <v>20</v>
      </c>
      <c r="D15" s="445">
        <v>26</v>
      </c>
      <c r="E15" s="444" t="s">
        <v>388</v>
      </c>
      <c r="F15" s="445">
        <v>10</v>
      </c>
      <c r="G15" s="444" t="s">
        <v>389</v>
      </c>
      <c r="H15" s="445">
        <v>5</v>
      </c>
      <c r="I15" s="444" t="s">
        <v>390</v>
      </c>
      <c r="J15" s="253" t="s">
        <v>75</v>
      </c>
      <c r="K15" s="444">
        <v>20</v>
      </c>
      <c r="L15" s="445">
        <v>26</v>
      </c>
      <c r="M15" s="444" t="s">
        <v>388</v>
      </c>
      <c r="N15" s="445">
        <v>10</v>
      </c>
      <c r="O15" s="444" t="s">
        <v>389</v>
      </c>
      <c r="P15" s="445">
        <v>6</v>
      </c>
      <c r="Q15" s="444" t="s">
        <v>390</v>
      </c>
      <c r="R15" s="253" t="s">
        <v>436</v>
      </c>
      <c r="S15" s="445">
        <v>2</v>
      </c>
      <c r="T15" s="611" t="s">
        <v>437</v>
      </c>
      <c r="U15" s="611"/>
      <c r="V15" s="186"/>
      <c r="W15" s="186"/>
      <c r="X15" s="186"/>
      <c r="Y15" s="186"/>
      <c r="Z15" s="186"/>
      <c r="AA15" s="186"/>
      <c r="AB15" s="186"/>
      <c r="AC15" s="186"/>
      <c r="AD15" s="254"/>
      <c r="AF15" s="156" t="s">
        <v>330</v>
      </c>
      <c r="AH15" s="99">
        <v>13</v>
      </c>
      <c r="AI15" s="563" t="s">
        <v>361</v>
      </c>
      <c r="AJ15" s="564"/>
      <c r="AK15" s="564"/>
      <c r="AL15" s="564"/>
      <c r="AM15" s="564"/>
      <c r="AN15" s="564"/>
      <c r="AO15" s="564"/>
      <c r="AP15" s="564"/>
      <c r="AQ15" s="564"/>
      <c r="AR15" s="565"/>
      <c r="AS15" s="157" t="s">
        <v>430</v>
      </c>
      <c r="AT15" s="157" t="s">
        <v>253</v>
      </c>
      <c r="AX15" s="157" t="s">
        <v>253</v>
      </c>
    </row>
    <row r="16" spans="1:69" ht="13.2" customHeight="1">
      <c r="A16" s="518" t="s">
        <v>382</v>
      </c>
      <c r="B16" s="519"/>
      <c r="C16" s="531" t="s">
        <v>446</v>
      </c>
      <c r="D16" s="531"/>
      <c r="E16" s="531"/>
      <c r="F16" s="531"/>
      <c r="G16" s="531"/>
      <c r="H16" s="531"/>
      <c r="I16" s="531"/>
      <c r="J16" s="531"/>
      <c r="K16" s="531"/>
      <c r="L16" s="531"/>
      <c r="M16" s="531"/>
      <c r="N16" s="531"/>
      <c r="O16" s="531"/>
      <c r="P16" s="531"/>
      <c r="Q16" s="531"/>
      <c r="R16" s="531"/>
      <c r="S16" s="531"/>
      <c r="T16" s="531"/>
      <c r="U16" s="531"/>
      <c r="V16" s="531"/>
      <c r="W16" s="531"/>
      <c r="X16" s="531"/>
      <c r="Y16" s="531"/>
      <c r="Z16" s="531"/>
      <c r="AA16" s="531"/>
      <c r="AB16" s="531"/>
      <c r="AC16" s="531"/>
      <c r="AD16" s="532"/>
      <c r="AF16" s="156" t="s">
        <v>517</v>
      </c>
      <c r="AH16" s="99">
        <v>14</v>
      </c>
      <c r="AI16" s="563" t="s">
        <v>362</v>
      </c>
      <c r="AJ16" s="564"/>
      <c r="AK16" s="564"/>
      <c r="AL16" s="564"/>
      <c r="AM16" s="564"/>
      <c r="AN16" s="564"/>
      <c r="AO16" s="564"/>
      <c r="AP16" s="564"/>
      <c r="AQ16" s="564"/>
      <c r="AR16" s="565"/>
      <c r="AS16" s="157" t="s">
        <v>430</v>
      </c>
      <c r="AT16" s="157" t="s">
        <v>251</v>
      </c>
      <c r="AX16" s="157" t="s">
        <v>251</v>
      </c>
    </row>
    <row r="17" spans="1:69" ht="25.95" customHeight="1">
      <c r="A17" s="518" t="s">
        <v>383</v>
      </c>
      <c r="B17" s="519"/>
      <c r="C17" s="531" t="s">
        <v>447</v>
      </c>
      <c r="D17" s="531"/>
      <c r="E17" s="531"/>
      <c r="F17" s="531"/>
      <c r="G17" s="531"/>
      <c r="H17" s="531"/>
      <c r="I17" s="531"/>
      <c r="J17" s="531"/>
      <c r="K17" s="531"/>
      <c r="L17" s="531"/>
      <c r="M17" s="531"/>
      <c r="N17" s="531"/>
      <c r="O17" s="531"/>
      <c r="P17" s="531"/>
      <c r="Q17" s="531"/>
      <c r="R17" s="531"/>
      <c r="S17" s="531"/>
      <c r="T17" s="531"/>
      <c r="U17" s="531"/>
      <c r="V17" s="531"/>
      <c r="W17" s="531"/>
      <c r="X17" s="531"/>
      <c r="Y17" s="531"/>
      <c r="Z17" s="531"/>
      <c r="AA17" s="531"/>
      <c r="AB17" s="531"/>
      <c r="AC17" s="531"/>
      <c r="AD17" s="532"/>
      <c r="AF17" s="157"/>
      <c r="AH17" s="99">
        <v>15</v>
      </c>
      <c r="AI17" s="563" t="s">
        <v>363</v>
      </c>
      <c r="AJ17" s="564"/>
      <c r="AK17" s="564"/>
      <c r="AL17" s="564"/>
      <c r="AM17" s="564"/>
      <c r="AN17" s="564"/>
      <c r="AO17" s="564"/>
      <c r="AP17" s="564"/>
      <c r="AQ17" s="564"/>
      <c r="AR17" s="565"/>
      <c r="AS17" s="157" t="s">
        <v>430</v>
      </c>
      <c r="AT17" s="157" t="s">
        <v>252</v>
      </c>
      <c r="AX17" s="157" t="s">
        <v>252</v>
      </c>
    </row>
    <row r="18" spans="1:69" ht="15" customHeight="1">
      <c r="A18" s="518" t="s">
        <v>384</v>
      </c>
      <c r="B18" s="519"/>
      <c r="C18" s="531" t="s">
        <v>448</v>
      </c>
      <c r="D18" s="531"/>
      <c r="E18" s="531"/>
      <c r="F18" s="531"/>
      <c r="G18" s="531"/>
      <c r="H18" s="531"/>
      <c r="I18" s="531"/>
      <c r="J18" s="531"/>
      <c r="K18" s="531"/>
      <c r="L18" s="531"/>
      <c r="M18" s="531"/>
      <c r="N18" s="531"/>
      <c r="O18" s="531"/>
      <c r="P18" s="531"/>
      <c r="Q18" s="531"/>
      <c r="R18" s="531"/>
      <c r="S18" s="531"/>
      <c r="T18" s="531"/>
      <c r="U18" s="531"/>
      <c r="V18" s="531"/>
      <c r="W18" s="531"/>
      <c r="X18" s="531"/>
      <c r="Y18" s="531"/>
      <c r="Z18" s="531"/>
      <c r="AA18" s="531"/>
      <c r="AB18" s="531"/>
      <c r="AC18" s="531"/>
      <c r="AD18" s="532"/>
      <c r="AF18" s="157"/>
      <c r="AH18" s="108">
        <v>16</v>
      </c>
      <c r="AI18" s="566" t="s">
        <v>364</v>
      </c>
      <c r="AJ18" s="567"/>
      <c r="AK18" s="567"/>
      <c r="AL18" s="567"/>
      <c r="AM18" s="567"/>
      <c r="AN18" s="567"/>
      <c r="AO18" s="567"/>
      <c r="AP18" s="567"/>
      <c r="AQ18" s="567"/>
      <c r="AR18" s="568"/>
      <c r="AS18" s="157" t="s">
        <v>430</v>
      </c>
      <c r="AT18" s="157" t="s">
        <v>254</v>
      </c>
      <c r="AX18" s="157" t="s">
        <v>254</v>
      </c>
    </row>
    <row r="19" spans="1:69" ht="37.950000000000003" customHeight="1" thickBot="1">
      <c r="A19" s="527" t="s">
        <v>385</v>
      </c>
      <c r="B19" s="528"/>
      <c r="C19" s="529" t="s">
        <v>449</v>
      </c>
      <c r="D19" s="529"/>
      <c r="E19" s="529"/>
      <c r="F19" s="529"/>
      <c r="G19" s="529"/>
      <c r="H19" s="529"/>
      <c r="I19" s="529"/>
      <c r="J19" s="529"/>
      <c r="K19" s="529"/>
      <c r="L19" s="529"/>
      <c r="M19" s="529"/>
      <c r="N19" s="529"/>
      <c r="O19" s="529"/>
      <c r="P19" s="529"/>
      <c r="Q19" s="529"/>
      <c r="R19" s="529"/>
      <c r="S19" s="529"/>
      <c r="T19" s="529"/>
      <c r="U19" s="529"/>
      <c r="V19" s="529"/>
      <c r="W19" s="529"/>
      <c r="X19" s="529"/>
      <c r="Y19" s="529"/>
      <c r="Z19" s="529"/>
      <c r="AA19" s="529"/>
      <c r="AB19" s="529"/>
      <c r="AC19" s="529"/>
      <c r="AD19" s="530"/>
      <c r="AF19" s="157"/>
      <c r="AH19" s="108">
        <v>17</v>
      </c>
      <c r="AI19" s="566" t="s">
        <v>365</v>
      </c>
      <c r="AJ19" s="567"/>
      <c r="AK19" s="567"/>
      <c r="AL19" s="567"/>
      <c r="AM19" s="567"/>
      <c r="AN19" s="567"/>
      <c r="AO19" s="567"/>
      <c r="AP19" s="567"/>
      <c r="AQ19" s="567"/>
      <c r="AR19" s="568"/>
      <c r="AS19" s="157" t="s">
        <v>430</v>
      </c>
      <c r="AT19" s="157" t="s">
        <v>255</v>
      </c>
      <c r="AX19" s="157" t="s">
        <v>255</v>
      </c>
    </row>
    <row r="20" spans="1:69" ht="21.6" customHeight="1">
      <c r="A20" s="187"/>
      <c r="B20" s="187"/>
      <c r="C20" s="187"/>
      <c r="D20" s="188"/>
      <c r="E20" s="188"/>
      <c r="F20" s="188"/>
      <c r="G20" s="188"/>
      <c r="H20" s="188"/>
      <c r="I20" s="188"/>
      <c r="J20" s="188"/>
      <c r="K20" s="188"/>
      <c r="L20" s="188"/>
      <c r="M20" s="188"/>
      <c r="N20" s="188"/>
      <c r="O20" s="188"/>
      <c r="P20" s="188"/>
      <c r="Q20" s="188"/>
      <c r="R20" s="188"/>
      <c r="S20" s="188"/>
      <c r="T20" s="188"/>
      <c r="U20" s="188"/>
      <c r="V20" s="188"/>
      <c r="W20" s="188"/>
      <c r="X20" s="188"/>
      <c r="Y20" s="187"/>
      <c r="Z20" s="187"/>
      <c r="AA20" s="187"/>
      <c r="AB20" s="187"/>
      <c r="AC20" s="187"/>
      <c r="AD20" s="187"/>
      <c r="AF20" s="157"/>
      <c r="AH20" s="104">
        <v>18</v>
      </c>
      <c r="AI20" s="592" t="s">
        <v>366</v>
      </c>
      <c r="AJ20" s="593"/>
      <c r="AK20" s="593"/>
      <c r="AL20" s="593"/>
      <c r="AM20" s="593"/>
      <c r="AN20" s="593"/>
      <c r="AO20" s="593"/>
      <c r="AP20" s="593"/>
      <c r="AQ20" s="593"/>
      <c r="AR20" s="594"/>
      <c r="AS20" s="157" t="s">
        <v>430</v>
      </c>
      <c r="AT20" s="157" t="s">
        <v>256</v>
      </c>
      <c r="AX20" s="157" t="s">
        <v>256</v>
      </c>
    </row>
    <row r="21" spans="1:69" ht="14.25" customHeight="1" thickBot="1">
      <c r="A21" s="72" t="s">
        <v>7</v>
      </c>
      <c r="B21" s="72"/>
      <c r="C21" s="72"/>
      <c r="D21" s="189"/>
      <c r="E21" s="189"/>
      <c r="F21" s="189"/>
      <c r="G21" s="614" t="s">
        <v>5</v>
      </c>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F21" s="157"/>
      <c r="AH21" s="104">
        <v>19</v>
      </c>
      <c r="AI21" s="592" t="s">
        <v>367</v>
      </c>
      <c r="AJ21" s="593"/>
      <c r="AK21" s="593"/>
      <c r="AL21" s="593"/>
      <c r="AM21" s="593"/>
      <c r="AN21" s="593"/>
      <c r="AO21" s="593"/>
      <c r="AP21" s="593"/>
      <c r="AQ21" s="593"/>
      <c r="AR21" s="594"/>
      <c r="AS21" s="157" t="s">
        <v>430</v>
      </c>
      <c r="AT21" s="157" t="s">
        <v>257</v>
      </c>
      <c r="AU21" s="54"/>
      <c r="AV21" s="54"/>
      <c r="AW21" s="54"/>
      <c r="AX21" s="157" t="s">
        <v>257</v>
      </c>
      <c r="AY21" s="54"/>
      <c r="AZ21" s="54"/>
      <c r="BA21" s="54"/>
      <c r="BB21" s="54"/>
      <c r="BC21" s="54"/>
      <c r="BD21" s="54"/>
      <c r="BE21" s="54"/>
      <c r="BF21" s="54"/>
      <c r="BG21" s="54"/>
      <c r="BH21" s="54"/>
      <c r="BI21" s="54"/>
      <c r="BJ21" s="54"/>
      <c r="BK21" s="54"/>
      <c r="BL21" s="54"/>
      <c r="BM21" s="54"/>
      <c r="BN21" s="54"/>
      <c r="BO21" s="54"/>
      <c r="BP21" s="54"/>
    </row>
    <row r="22" spans="1:69" s="72" customFormat="1" ht="17.7" customHeight="1" thickBot="1">
      <c r="A22" s="535" t="s">
        <v>4</v>
      </c>
      <c r="B22" s="536"/>
      <c r="C22" s="536"/>
      <c r="D22" s="615" t="s">
        <v>244</v>
      </c>
      <c r="E22" s="616"/>
      <c r="F22" s="617"/>
      <c r="G22" s="537" t="s">
        <v>245</v>
      </c>
      <c r="H22" s="538"/>
      <c r="I22" s="538"/>
      <c r="J22" s="538"/>
      <c r="K22" s="538"/>
      <c r="L22" s="538"/>
      <c r="M22" s="538"/>
      <c r="N22" s="538"/>
      <c r="O22" s="538"/>
      <c r="P22" s="538"/>
      <c r="Q22" s="538"/>
      <c r="R22" s="538"/>
      <c r="S22" s="538"/>
      <c r="T22" s="538"/>
      <c r="U22" s="538"/>
      <c r="V22" s="538"/>
      <c r="W22" s="538"/>
      <c r="X22" s="538"/>
      <c r="Y22" s="538"/>
      <c r="Z22" s="538"/>
      <c r="AA22" s="538"/>
      <c r="AB22" s="538"/>
      <c r="AC22" s="538"/>
      <c r="AD22" s="539"/>
      <c r="AF22" s="157"/>
      <c r="AG22" s="73"/>
      <c r="AH22" s="99">
        <v>20</v>
      </c>
      <c r="AI22" s="563" t="s">
        <v>368</v>
      </c>
      <c r="AJ22" s="564"/>
      <c r="AK22" s="564"/>
      <c r="AL22" s="564"/>
      <c r="AM22" s="564"/>
      <c r="AN22" s="564"/>
      <c r="AO22" s="564"/>
      <c r="AP22" s="564"/>
      <c r="AQ22" s="564"/>
      <c r="AR22" s="565"/>
      <c r="AS22" s="157" t="s">
        <v>430</v>
      </c>
      <c r="AT22" s="157" t="s">
        <v>258</v>
      </c>
      <c r="AV22" s="73"/>
      <c r="AW22" s="73"/>
      <c r="AX22" s="157"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399999999999999" customHeight="1">
      <c r="A23" s="522" t="s">
        <v>340</v>
      </c>
      <c r="B23" s="523"/>
      <c r="C23" s="523"/>
      <c r="D23" s="618"/>
      <c r="E23" s="619"/>
      <c r="F23" s="620"/>
      <c r="G23" s="524" t="s">
        <v>450</v>
      </c>
      <c r="H23" s="525"/>
      <c r="I23" s="525"/>
      <c r="J23" s="525"/>
      <c r="K23" s="525"/>
      <c r="L23" s="525"/>
      <c r="M23" s="525"/>
      <c r="N23" s="525"/>
      <c r="O23" s="525"/>
      <c r="P23" s="525"/>
      <c r="Q23" s="525"/>
      <c r="R23" s="525"/>
      <c r="S23" s="525"/>
      <c r="T23" s="525"/>
      <c r="U23" s="525"/>
      <c r="V23" s="525"/>
      <c r="W23" s="525"/>
      <c r="X23" s="525"/>
      <c r="Y23" s="525"/>
      <c r="Z23" s="525"/>
      <c r="AA23" s="525"/>
      <c r="AB23" s="525"/>
      <c r="AC23" s="525"/>
      <c r="AD23" s="526"/>
      <c r="AF23" s="157"/>
      <c r="AG23" s="72"/>
      <c r="AH23" s="99">
        <v>21</v>
      </c>
      <c r="AI23" s="563" t="s">
        <v>369</v>
      </c>
      <c r="AJ23" s="564"/>
      <c r="AK23" s="564"/>
      <c r="AL23" s="564"/>
      <c r="AM23" s="564"/>
      <c r="AN23" s="564"/>
      <c r="AO23" s="564"/>
      <c r="AP23" s="564"/>
      <c r="AQ23" s="564"/>
      <c r="AR23" s="565"/>
      <c r="AS23" s="157" t="s">
        <v>430</v>
      </c>
      <c r="AT23" s="157" t="s">
        <v>259</v>
      </c>
      <c r="AX23" s="157" t="s">
        <v>259</v>
      </c>
    </row>
    <row r="24" spans="1:69" s="73" customFormat="1" ht="17.7" customHeight="1">
      <c r="A24" s="612" t="s">
        <v>35</v>
      </c>
      <c r="B24" s="613"/>
      <c r="C24" s="613"/>
      <c r="D24" s="621">
        <v>60000</v>
      </c>
      <c r="E24" s="622"/>
      <c r="F24" s="623"/>
      <c r="G24" s="634" t="s">
        <v>451</v>
      </c>
      <c r="H24" s="635"/>
      <c r="I24" s="635"/>
      <c r="J24" s="635"/>
      <c r="K24" s="635"/>
      <c r="L24" s="635"/>
      <c r="M24" s="635"/>
      <c r="N24" s="635"/>
      <c r="O24" s="635"/>
      <c r="P24" s="635"/>
      <c r="Q24" s="635"/>
      <c r="R24" s="635"/>
      <c r="S24" s="635"/>
      <c r="T24" s="635"/>
      <c r="U24" s="635"/>
      <c r="V24" s="635"/>
      <c r="W24" s="635"/>
      <c r="X24" s="635"/>
      <c r="Y24" s="635"/>
      <c r="Z24" s="635"/>
      <c r="AA24" s="635"/>
      <c r="AB24" s="635"/>
      <c r="AC24" s="635"/>
      <c r="AD24" s="636"/>
      <c r="AF24" s="157"/>
      <c r="AH24" s="99">
        <v>22</v>
      </c>
      <c r="AI24" s="563" t="s">
        <v>370</v>
      </c>
      <c r="AJ24" s="564"/>
      <c r="AK24" s="564"/>
      <c r="AL24" s="564"/>
      <c r="AM24" s="564"/>
      <c r="AN24" s="564"/>
      <c r="AO24" s="564"/>
      <c r="AP24" s="564"/>
      <c r="AQ24" s="564"/>
      <c r="AR24" s="565"/>
      <c r="AS24" s="157" t="s">
        <v>430</v>
      </c>
      <c r="AT24" s="157" t="s">
        <v>260</v>
      </c>
      <c r="AX24" s="157" t="s">
        <v>260</v>
      </c>
    </row>
    <row r="25" spans="1:69" s="73" customFormat="1" ht="17.7" customHeight="1">
      <c r="A25" s="612" t="s">
        <v>36</v>
      </c>
      <c r="B25" s="613"/>
      <c r="C25" s="613"/>
      <c r="D25" s="621"/>
      <c r="E25" s="622"/>
      <c r="F25" s="623"/>
      <c r="G25" s="634"/>
      <c r="H25" s="635"/>
      <c r="I25" s="635"/>
      <c r="J25" s="635"/>
      <c r="K25" s="635"/>
      <c r="L25" s="635"/>
      <c r="M25" s="635"/>
      <c r="N25" s="635"/>
      <c r="O25" s="635"/>
      <c r="P25" s="635"/>
      <c r="Q25" s="635"/>
      <c r="R25" s="635"/>
      <c r="S25" s="635"/>
      <c r="T25" s="635"/>
      <c r="U25" s="635"/>
      <c r="V25" s="635"/>
      <c r="W25" s="635"/>
      <c r="X25" s="635"/>
      <c r="Y25" s="635"/>
      <c r="Z25" s="635"/>
      <c r="AA25" s="635"/>
      <c r="AB25" s="635"/>
      <c r="AC25" s="635"/>
      <c r="AD25" s="636"/>
      <c r="AF25" s="157"/>
      <c r="AH25" s="100">
        <v>23</v>
      </c>
      <c r="AI25" s="639" t="s">
        <v>529</v>
      </c>
      <c r="AJ25" s="640"/>
      <c r="AK25" s="640"/>
      <c r="AL25" s="640"/>
      <c r="AM25" s="640"/>
      <c r="AN25" s="640"/>
      <c r="AO25" s="640"/>
      <c r="AP25" s="640"/>
      <c r="AQ25" s="640"/>
      <c r="AR25" s="641"/>
      <c r="AS25" s="308" t="s">
        <v>528</v>
      </c>
      <c r="AT25" s="157" t="s">
        <v>261</v>
      </c>
      <c r="AX25" s="157" t="s">
        <v>261</v>
      </c>
    </row>
    <row r="26" spans="1:69" s="73" customFormat="1" ht="17.7" customHeight="1">
      <c r="A26" s="612" t="s">
        <v>37</v>
      </c>
      <c r="B26" s="613"/>
      <c r="C26" s="613"/>
      <c r="D26" s="621"/>
      <c r="E26" s="622"/>
      <c r="F26" s="623"/>
      <c r="G26" s="634"/>
      <c r="H26" s="635"/>
      <c r="I26" s="635"/>
      <c r="J26" s="635"/>
      <c r="K26" s="635"/>
      <c r="L26" s="635"/>
      <c r="M26" s="635"/>
      <c r="N26" s="635"/>
      <c r="O26" s="635"/>
      <c r="P26" s="635"/>
      <c r="Q26" s="635"/>
      <c r="R26" s="635"/>
      <c r="S26" s="635"/>
      <c r="T26" s="635"/>
      <c r="U26" s="635"/>
      <c r="V26" s="635"/>
      <c r="W26" s="635"/>
      <c r="X26" s="635"/>
      <c r="Y26" s="635"/>
      <c r="Z26" s="635"/>
      <c r="AA26" s="635"/>
      <c r="AB26" s="635"/>
      <c r="AC26" s="635"/>
      <c r="AD26" s="636"/>
      <c r="AF26" s="157"/>
      <c r="AH26" s="158" t="s">
        <v>332</v>
      </c>
      <c r="AI26" s="585"/>
      <c r="AJ26" s="585"/>
      <c r="AK26" s="585"/>
      <c r="AL26" s="585"/>
      <c r="AM26" s="585"/>
      <c r="AN26" s="585"/>
      <c r="AO26" s="585"/>
      <c r="AP26" s="585"/>
      <c r="AQ26" s="585"/>
      <c r="AR26" s="585"/>
      <c r="AS26" s="74"/>
      <c r="AT26" s="157" t="s">
        <v>262</v>
      </c>
      <c r="AX26" s="157" t="s">
        <v>262</v>
      </c>
    </row>
    <row r="27" spans="1:69" s="73" customFormat="1" ht="17.7" customHeight="1">
      <c r="A27" s="545" t="s">
        <v>38</v>
      </c>
      <c r="B27" s="546"/>
      <c r="C27" s="546"/>
      <c r="D27" s="621"/>
      <c r="E27" s="622"/>
      <c r="F27" s="623"/>
      <c r="G27" s="634"/>
      <c r="H27" s="635"/>
      <c r="I27" s="635"/>
      <c r="J27" s="635"/>
      <c r="K27" s="635"/>
      <c r="L27" s="635"/>
      <c r="M27" s="635"/>
      <c r="N27" s="635"/>
      <c r="O27" s="635"/>
      <c r="P27" s="635"/>
      <c r="Q27" s="635"/>
      <c r="R27" s="635"/>
      <c r="S27" s="635"/>
      <c r="T27" s="635"/>
      <c r="U27" s="635"/>
      <c r="V27" s="635"/>
      <c r="W27" s="635"/>
      <c r="X27" s="635"/>
      <c r="Y27" s="635"/>
      <c r="Z27" s="635"/>
      <c r="AA27" s="635"/>
      <c r="AB27" s="635"/>
      <c r="AC27" s="635"/>
      <c r="AD27" s="636"/>
      <c r="AF27" s="157"/>
      <c r="AH27" s="237" t="s">
        <v>386</v>
      </c>
      <c r="AI27" s="238"/>
      <c r="AJ27" s="238"/>
      <c r="AK27" s="238"/>
      <c r="AL27" s="238"/>
      <c r="AM27" s="238"/>
      <c r="AN27" s="238"/>
      <c r="AO27" s="238"/>
      <c r="AP27" s="238"/>
      <c r="AQ27" s="238"/>
      <c r="AR27" s="238"/>
      <c r="AS27" s="74"/>
    </row>
    <row r="28" spans="1:69" s="73" customFormat="1" ht="17.7" customHeight="1">
      <c r="A28" s="612" t="s">
        <v>39</v>
      </c>
      <c r="B28" s="613"/>
      <c r="C28" s="613"/>
      <c r="D28" s="735">
        <f>J28*P28</f>
        <v>25000</v>
      </c>
      <c r="E28" s="736"/>
      <c r="F28" s="737"/>
      <c r="G28" s="637" t="s">
        <v>288</v>
      </c>
      <c r="H28" s="548"/>
      <c r="I28" s="638"/>
      <c r="J28" s="549">
        <v>500</v>
      </c>
      <c r="K28" s="550"/>
      <c r="L28" s="742" t="s">
        <v>289</v>
      </c>
      <c r="M28" s="743"/>
      <c r="N28" s="743"/>
      <c r="O28" s="743"/>
      <c r="P28" s="549">
        <v>50</v>
      </c>
      <c r="Q28" s="550"/>
      <c r="R28" s="276"/>
      <c r="S28" s="276"/>
      <c r="T28" s="276"/>
      <c r="U28" s="276"/>
      <c r="V28" s="276"/>
      <c r="W28" s="276"/>
      <c r="X28" s="276"/>
      <c r="Y28" s="276"/>
      <c r="Z28" s="276"/>
      <c r="AA28" s="277"/>
      <c r="AB28" s="277"/>
      <c r="AC28" s="277"/>
      <c r="AD28" s="278"/>
      <c r="AF28" s="157"/>
      <c r="AH28" s="237" t="s">
        <v>387</v>
      </c>
      <c r="AI28" s="238"/>
      <c r="AJ28" s="238"/>
      <c r="AK28" s="238"/>
      <c r="AL28" s="238"/>
      <c r="AM28" s="238"/>
      <c r="AN28" s="238"/>
      <c r="AO28" s="238"/>
      <c r="AP28" s="238"/>
      <c r="AQ28" s="238"/>
      <c r="AR28" s="238"/>
      <c r="AS28" s="74"/>
    </row>
    <row r="29" spans="1:69" s="73" customFormat="1" ht="17.7" customHeight="1">
      <c r="A29" s="545" t="s">
        <v>40</v>
      </c>
      <c r="B29" s="546"/>
      <c r="C29" s="546"/>
      <c r="D29" s="735">
        <f>J29*(P29+U29)+AB29</f>
        <v>424000</v>
      </c>
      <c r="E29" s="736"/>
      <c r="F29" s="737"/>
      <c r="G29" s="637" t="s">
        <v>285</v>
      </c>
      <c r="H29" s="548"/>
      <c r="I29" s="638"/>
      <c r="J29" s="674">
        <v>20000</v>
      </c>
      <c r="K29" s="675"/>
      <c r="L29" s="547" t="s">
        <v>287</v>
      </c>
      <c r="M29" s="548"/>
      <c r="N29" s="548"/>
      <c r="O29" s="548"/>
      <c r="P29" s="549">
        <v>8</v>
      </c>
      <c r="Q29" s="550"/>
      <c r="R29" s="547" t="s">
        <v>286</v>
      </c>
      <c r="S29" s="548"/>
      <c r="T29" s="548"/>
      <c r="U29" s="549">
        <v>8</v>
      </c>
      <c r="V29" s="550"/>
      <c r="W29" s="276"/>
      <c r="X29" s="832" t="s">
        <v>409</v>
      </c>
      <c r="Y29" s="833"/>
      <c r="Z29" s="833"/>
      <c r="AA29" s="834"/>
      <c r="AB29" s="806">
        <f>AM37</f>
        <v>104000</v>
      </c>
      <c r="AC29" s="806"/>
      <c r="AD29" s="807"/>
      <c r="AF29" s="157"/>
      <c r="AH29" s="237" t="s">
        <v>528</v>
      </c>
      <c r="AI29" s="238"/>
      <c r="AJ29" s="238"/>
      <c r="AK29" s="238"/>
      <c r="AL29" s="238"/>
      <c r="AM29" s="238"/>
      <c r="AN29" s="238"/>
      <c r="AO29" s="238"/>
      <c r="AP29" s="238"/>
      <c r="AQ29" s="238"/>
      <c r="AR29" s="238"/>
      <c r="AS29" s="74"/>
    </row>
    <row r="30" spans="1:69" s="73" customFormat="1" ht="17.7" customHeight="1">
      <c r="A30" s="612" t="s">
        <v>41</v>
      </c>
      <c r="B30" s="613"/>
      <c r="C30" s="613"/>
      <c r="D30" s="621"/>
      <c r="E30" s="622"/>
      <c r="F30" s="623"/>
      <c r="G30" s="634"/>
      <c r="H30" s="635"/>
      <c r="I30" s="635"/>
      <c r="J30" s="635"/>
      <c r="K30" s="635"/>
      <c r="L30" s="635"/>
      <c r="M30" s="635"/>
      <c r="N30" s="635"/>
      <c r="O30" s="635"/>
      <c r="P30" s="635"/>
      <c r="Q30" s="635"/>
      <c r="R30" s="635"/>
      <c r="S30" s="635"/>
      <c r="T30" s="635"/>
      <c r="U30" s="635"/>
      <c r="V30" s="635"/>
      <c r="W30" s="635"/>
      <c r="X30" s="635"/>
      <c r="Y30" s="635"/>
      <c r="Z30" s="635"/>
      <c r="AA30" s="713"/>
      <c r="AB30" s="713"/>
      <c r="AC30" s="713"/>
      <c r="AD30" s="714"/>
      <c r="AF30" s="157"/>
      <c r="AH30" s="14" t="s">
        <v>332</v>
      </c>
      <c r="AI30" s="238"/>
      <c r="AJ30" s="238"/>
      <c r="AK30" s="238"/>
      <c r="AL30" s="238"/>
      <c r="AM30" s="238"/>
      <c r="AN30" s="238"/>
      <c r="AO30" s="238"/>
      <c r="AP30" s="238"/>
      <c r="AQ30" s="238"/>
      <c r="AR30" s="238"/>
      <c r="AS30" s="74"/>
    </row>
    <row r="31" spans="1:69" s="73" customFormat="1" ht="17.7" customHeight="1" thickBot="1">
      <c r="A31" s="612" t="s">
        <v>42</v>
      </c>
      <c r="B31" s="613"/>
      <c r="C31" s="613"/>
      <c r="D31" s="621"/>
      <c r="E31" s="622"/>
      <c r="F31" s="623"/>
      <c r="G31" s="634"/>
      <c r="H31" s="635"/>
      <c r="I31" s="635"/>
      <c r="J31" s="635"/>
      <c r="K31" s="635"/>
      <c r="L31" s="635"/>
      <c r="M31" s="635"/>
      <c r="N31" s="635"/>
      <c r="O31" s="635"/>
      <c r="P31" s="635"/>
      <c r="Q31" s="635"/>
      <c r="R31" s="635"/>
      <c r="S31" s="635"/>
      <c r="T31" s="635"/>
      <c r="U31" s="635"/>
      <c r="V31" s="635"/>
      <c r="W31" s="635"/>
      <c r="X31" s="635"/>
      <c r="Y31" s="635"/>
      <c r="Z31" s="635"/>
      <c r="AA31" s="635"/>
      <c r="AB31" s="635"/>
      <c r="AC31" s="635"/>
      <c r="AD31" s="636"/>
      <c r="AF31" s="73" t="s">
        <v>438</v>
      </c>
      <c r="AH31" s="175"/>
      <c r="AI31" s="200"/>
      <c r="AJ31" s="74"/>
      <c r="AK31" s="74"/>
      <c r="AL31" s="74"/>
      <c r="AM31" s="74"/>
      <c r="AN31" s="201"/>
      <c r="AO31" s="201"/>
      <c r="AP31" s="159"/>
      <c r="AQ31" s="159"/>
      <c r="AR31" s="159"/>
      <c r="AS31" s="74"/>
    </row>
    <row r="32" spans="1:69" s="73" customFormat="1" ht="17.7" customHeight="1" thickBot="1">
      <c r="A32" s="545" t="s">
        <v>43</v>
      </c>
      <c r="B32" s="546"/>
      <c r="C32" s="546"/>
      <c r="D32" s="621"/>
      <c r="E32" s="622"/>
      <c r="F32" s="623"/>
      <c r="G32" s="634"/>
      <c r="H32" s="635"/>
      <c r="I32" s="635"/>
      <c r="J32" s="635"/>
      <c r="K32" s="635"/>
      <c r="L32" s="635"/>
      <c r="M32" s="635"/>
      <c r="N32" s="635"/>
      <c r="O32" s="635"/>
      <c r="P32" s="635"/>
      <c r="Q32" s="635"/>
      <c r="R32" s="635"/>
      <c r="S32" s="635"/>
      <c r="T32" s="635"/>
      <c r="U32" s="635"/>
      <c r="V32" s="635"/>
      <c r="W32" s="635"/>
      <c r="X32" s="635"/>
      <c r="Y32" s="635"/>
      <c r="Z32" s="635"/>
      <c r="AA32" s="635"/>
      <c r="AB32" s="635"/>
      <c r="AC32" s="635"/>
      <c r="AD32" s="636"/>
      <c r="AF32" s="573" t="s">
        <v>347</v>
      </c>
      <c r="AG32" s="574"/>
      <c r="AH32" s="289" t="s">
        <v>344</v>
      </c>
      <c r="AI32" s="291" t="s">
        <v>342</v>
      </c>
      <c r="AJ32" s="290" t="s">
        <v>345</v>
      </c>
      <c r="AK32" s="292" t="s">
        <v>343</v>
      </c>
      <c r="AL32" s="290" t="s">
        <v>345</v>
      </c>
      <c r="AM32" s="575" t="s">
        <v>346</v>
      </c>
      <c r="AN32" s="576"/>
      <c r="AO32" s="201"/>
      <c r="AP32" s="159"/>
      <c r="AQ32" s="159"/>
      <c r="AR32" s="159"/>
      <c r="AS32" s="74"/>
    </row>
    <row r="33" spans="1:98" s="73" customFormat="1" ht="17.7" customHeight="1" thickTop="1" thickBot="1">
      <c r="A33" s="723" t="s">
        <v>44</v>
      </c>
      <c r="B33" s="724"/>
      <c r="C33" s="724"/>
      <c r="D33" s="738"/>
      <c r="E33" s="739"/>
      <c r="F33" s="740"/>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7"/>
      <c r="AF33" s="577" t="s">
        <v>452</v>
      </c>
      <c r="AG33" s="578"/>
      <c r="AH33" s="219">
        <v>3000</v>
      </c>
      <c r="AI33" s="190">
        <v>3</v>
      </c>
      <c r="AJ33" s="303">
        <f>AH33*AI33</f>
        <v>9000</v>
      </c>
      <c r="AK33" s="190">
        <v>2</v>
      </c>
      <c r="AL33" s="303">
        <f>AH33*AK33</f>
        <v>6000</v>
      </c>
      <c r="AM33" s="715">
        <f>AJ33+AL33</f>
        <v>15000</v>
      </c>
      <c r="AN33" s="716"/>
      <c r="AO33" s="201"/>
      <c r="AP33" s="159"/>
      <c r="AQ33" s="159"/>
      <c r="AR33" s="159"/>
      <c r="AS33" s="74"/>
    </row>
    <row r="34" spans="1:98" s="73" customFormat="1" ht="17.7" customHeight="1" thickBot="1">
      <c r="A34" s="730" t="s">
        <v>0</v>
      </c>
      <c r="B34" s="730"/>
      <c r="C34" s="730"/>
      <c r="D34" s="684">
        <f>SUM(D23:D33)</f>
        <v>509000</v>
      </c>
      <c r="E34" s="685"/>
      <c r="F34" s="686"/>
      <c r="G34" s="76"/>
      <c r="H34" s="76"/>
      <c r="I34" s="76"/>
      <c r="J34" s="76"/>
      <c r="K34" s="76"/>
      <c r="L34" s="76"/>
      <c r="M34" s="76"/>
      <c r="N34" s="76"/>
      <c r="O34" s="76"/>
      <c r="P34" s="76"/>
      <c r="Q34" s="76"/>
      <c r="R34" s="76"/>
      <c r="S34" s="76"/>
      <c r="T34" s="76"/>
      <c r="U34" s="76"/>
      <c r="V34" s="76"/>
      <c r="W34" s="76"/>
      <c r="X34" s="76"/>
      <c r="Y34" s="77"/>
      <c r="Z34" s="77"/>
      <c r="AA34" s="77"/>
      <c r="AB34" s="77"/>
      <c r="AC34" s="77"/>
      <c r="AD34" s="77"/>
      <c r="AF34" s="728" t="s">
        <v>453</v>
      </c>
      <c r="AG34" s="729"/>
      <c r="AH34" s="293">
        <v>5000</v>
      </c>
      <c r="AI34" s="195">
        <v>5</v>
      </c>
      <c r="AJ34" s="304">
        <f t="shared" ref="AJ34:AJ36" si="0">AH34*AI34</f>
        <v>25000</v>
      </c>
      <c r="AK34" s="195">
        <v>3</v>
      </c>
      <c r="AL34" s="304">
        <f t="shared" ref="AL34:AL36" si="1">AH34*AK34</f>
        <v>15000</v>
      </c>
      <c r="AM34" s="731">
        <f t="shared" ref="AM34:AM36" si="2">AJ34+AL34</f>
        <v>40000</v>
      </c>
      <c r="AN34" s="732"/>
      <c r="AO34" s="201"/>
      <c r="AP34" s="159"/>
      <c r="AQ34" s="159"/>
      <c r="AR34" s="159"/>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728" t="s">
        <v>454</v>
      </c>
      <c r="AG35" s="729"/>
      <c r="AH35" s="293">
        <v>7000</v>
      </c>
      <c r="AI35" s="195">
        <v>4</v>
      </c>
      <c r="AJ35" s="304">
        <f t="shared" si="0"/>
        <v>28000</v>
      </c>
      <c r="AK35" s="195">
        <v>3</v>
      </c>
      <c r="AL35" s="304">
        <f t="shared" si="1"/>
        <v>21000</v>
      </c>
      <c r="AM35" s="731">
        <f t="shared" si="2"/>
        <v>49000</v>
      </c>
      <c r="AN35" s="732"/>
      <c r="AO35" s="201"/>
      <c r="AP35" s="159"/>
      <c r="AQ35" s="159"/>
      <c r="AR35" s="159"/>
    </row>
    <row r="36" spans="1:98" s="74" customFormat="1"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733"/>
      <c r="AG36" s="734"/>
      <c r="AH36" s="294"/>
      <c r="AI36" s="198"/>
      <c r="AJ36" s="305">
        <f t="shared" si="0"/>
        <v>0</v>
      </c>
      <c r="AK36" s="198"/>
      <c r="AL36" s="305">
        <f t="shared" si="1"/>
        <v>0</v>
      </c>
      <c r="AM36" s="582">
        <f t="shared" si="2"/>
        <v>0</v>
      </c>
      <c r="AN36" s="583"/>
      <c r="AO36" s="201"/>
      <c r="AP36" s="159"/>
      <c r="AQ36" s="159"/>
      <c r="AR36" s="159"/>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7" customHeight="1" thickBot="1">
      <c r="A37" s="696" t="s">
        <v>4</v>
      </c>
      <c r="B37" s="697"/>
      <c r="C37" s="698"/>
      <c r="D37" s="741" t="s">
        <v>244</v>
      </c>
      <c r="E37" s="616"/>
      <c r="F37" s="617"/>
      <c r="G37" s="747" t="s">
        <v>245</v>
      </c>
      <c r="H37" s="748"/>
      <c r="I37" s="748"/>
      <c r="J37" s="748"/>
      <c r="K37" s="748"/>
      <c r="L37" s="748"/>
      <c r="M37" s="748"/>
      <c r="N37" s="748"/>
      <c r="O37" s="748"/>
      <c r="P37" s="748"/>
      <c r="Q37" s="748"/>
      <c r="R37" s="748"/>
      <c r="S37" s="748"/>
      <c r="T37" s="748"/>
      <c r="U37" s="748"/>
      <c r="V37" s="748"/>
      <c r="W37" s="748"/>
      <c r="X37" s="748"/>
      <c r="Y37" s="748"/>
      <c r="Z37" s="748"/>
      <c r="AA37" s="748"/>
      <c r="AB37" s="748"/>
      <c r="AC37" s="748"/>
      <c r="AD37" s="749"/>
      <c r="AE37" s="74"/>
      <c r="AF37" s="204"/>
      <c r="AG37" s="204"/>
      <c r="AH37" s="205"/>
      <c r="AI37" s="206"/>
      <c r="AJ37" s="206"/>
      <c r="AK37" s="206"/>
      <c r="AL37" s="209" t="s">
        <v>348</v>
      </c>
      <c r="AM37" s="584">
        <f>SUM(AM33:AN36)</f>
        <v>104000</v>
      </c>
      <c r="AN37" s="584"/>
      <c r="AO37" s="322" t="s">
        <v>439</v>
      </c>
      <c r="AP37" s="323"/>
      <c r="AQ37" s="323"/>
      <c r="AR37" s="323"/>
      <c r="AS37" s="324"/>
      <c r="AT37" s="324"/>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7" customHeight="1" thickBot="1">
      <c r="A38" s="681" t="s">
        <v>3</v>
      </c>
      <c r="B38" s="682"/>
      <c r="C38" s="683"/>
      <c r="D38" s="649">
        <f>SUM(K39:L43,O39:AD43)</f>
        <v>51800</v>
      </c>
      <c r="E38" s="650"/>
      <c r="F38" s="651"/>
      <c r="G38" s="750" t="s">
        <v>291</v>
      </c>
      <c r="H38" s="751"/>
      <c r="I38" s="751"/>
      <c r="J38" s="752"/>
      <c r="K38" s="779" t="s">
        <v>395</v>
      </c>
      <c r="L38" s="752"/>
      <c r="M38" s="779" t="s">
        <v>394</v>
      </c>
      <c r="N38" s="751"/>
      <c r="O38" s="703" t="s">
        <v>290</v>
      </c>
      <c r="P38" s="704"/>
      <c r="Q38" s="795" t="s">
        <v>294</v>
      </c>
      <c r="R38" s="796"/>
      <c r="S38" s="703" t="s">
        <v>295</v>
      </c>
      <c r="T38" s="704"/>
      <c r="U38" s="780"/>
      <c r="V38" s="781"/>
      <c r="W38" s="786"/>
      <c r="X38" s="781"/>
      <c r="Y38" s="786"/>
      <c r="Z38" s="781"/>
      <c r="AA38" s="786"/>
      <c r="AB38" s="781"/>
      <c r="AC38" s="786"/>
      <c r="AD38" s="789"/>
      <c r="AF38" s="204"/>
      <c r="AG38" s="204"/>
      <c r="AH38" s="205"/>
      <c r="AI38" s="206"/>
      <c r="AJ38" s="206"/>
      <c r="AK38" s="206"/>
      <c r="AL38" s="206"/>
      <c r="AM38" s="206"/>
      <c r="AN38" s="206"/>
      <c r="AO38" s="206"/>
      <c r="AP38" s="206"/>
      <c r="AQ38" s="206"/>
      <c r="AR38" s="206"/>
      <c r="AS38" s="206"/>
      <c r="AT38" s="206"/>
      <c r="AU38" s="206"/>
      <c r="AV38" s="74"/>
      <c r="AW38" s="74"/>
      <c r="AX38" s="74"/>
      <c r="AY38" s="74"/>
      <c r="AZ38" s="74"/>
      <c r="BA38" s="74"/>
      <c r="BB38" s="74"/>
      <c r="BC38" s="74"/>
      <c r="BD38" s="74"/>
      <c r="BE38" s="74"/>
    </row>
    <row r="39" spans="1:98" s="73" customFormat="1" ht="17.7" customHeight="1" thickBot="1">
      <c r="A39" s="88"/>
      <c r="B39" s="89"/>
      <c r="C39" s="90"/>
      <c r="D39" s="152"/>
      <c r="E39" s="239"/>
      <c r="F39" s="239"/>
      <c r="G39" s="753" t="str">
        <f>IF('例　①収支予算書　競技会事業費'!AF41="","",'例　①収支予算書　競技会事業費'!AF41)</f>
        <v>事前会議</v>
      </c>
      <c r="H39" s="754"/>
      <c r="I39" s="754"/>
      <c r="J39" s="755"/>
      <c r="K39" s="771">
        <f>AI41</f>
        <v>5000</v>
      </c>
      <c r="L39" s="772"/>
      <c r="M39" s="709">
        <f>AJ41</f>
        <v>8</v>
      </c>
      <c r="N39" s="710"/>
      <c r="O39" s="709">
        <f>AJ41*AK41</f>
        <v>16000</v>
      </c>
      <c r="P39" s="710"/>
      <c r="Q39" s="709">
        <f>AJ41*AL41</f>
        <v>2400</v>
      </c>
      <c r="R39" s="793"/>
      <c r="S39" s="709">
        <f>AM41</f>
        <v>1500</v>
      </c>
      <c r="T39" s="710"/>
      <c r="U39" s="782"/>
      <c r="V39" s="783"/>
      <c r="W39" s="787"/>
      <c r="X39" s="783"/>
      <c r="Y39" s="787"/>
      <c r="Z39" s="783"/>
      <c r="AA39" s="787"/>
      <c r="AB39" s="783"/>
      <c r="AC39" s="787"/>
      <c r="AD39" s="790"/>
      <c r="AF39" s="73" t="s">
        <v>297</v>
      </c>
      <c r="AG39" s="74"/>
      <c r="AH39" s="720" t="s">
        <v>314</v>
      </c>
      <c r="AI39" s="721"/>
      <c r="AJ39" s="721"/>
      <c r="AK39" s="721"/>
      <c r="AL39" s="722"/>
      <c r="AM39" s="717" t="s">
        <v>339</v>
      </c>
      <c r="AN39" s="718"/>
      <c r="AO39" s="718"/>
      <c r="AP39" s="718"/>
      <c r="AQ39" s="718"/>
      <c r="AR39" s="718"/>
      <c r="AS39" s="718"/>
      <c r="AT39" s="718"/>
      <c r="AU39" s="719"/>
      <c r="AV39" s="74"/>
    </row>
    <row r="40" spans="1:98" s="73" customFormat="1" ht="17.7" customHeight="1" thickBot="1">
      <c r="A40" s="88"/>
      <c r="B40" s="89"/>
      <c r="C40" s="90"/>
      <c r="D40" s="152"/>
      <c r="E40" s="239"/>
      <c r="F40" s="239"/>
      <c r="G40" s="753" t="str">
        <f>IF('例　①収支予算書　競技会事業費'!AF42="","",'例　①収支予算書　競技会事業費'!AF42)</f>
        <v>第1回実行委員会</v>
      </c>
      <c r="H40" s="754"/>
      <c r="I40" s="754"/>
      <c r="J40" s="755"/>
      <c r="K40" s="771">
        <f t="shared" ref="K40:K43" si="3">AI42</f>
        <v>5000</v>
      </c>
      <c r="L40" s="772"/>
      <c r="M40" s="709">
        <f t="shared" ref="M40:M43" si="4">AJ42</f>
        <v>8</v>
      </c>
      <c r="N40" s="710"/>
      <c r="O40" s="709">
        <f t="shared" ref="O40:O43" si="5">AJ42*AK42</f>
        <v>16000</v>
      </c>
      <c r="P40" s="710"/>
      <c r="Q40" s="709">
        <f t="shared" ref="Q40:Q43" si="6">AJ42*AL42</f>
        <v>2400</v>
      </c>
      <c r="R40" s="793"/>
      <c r="S40" s="709">
        <f t="shared" ref="S40:S43" si="7">AM42</f>
        <v>3500</v>
      </c>
      <c r="T40" s="710"/>
      <c r="U40" s="782"/>
      <c r="V40" s="783"/>
      <c r="W40" s="787"/>
      <c r="X40" s="783"/>
      <c r="Y40" s="787"/>
      <c r="Z40" s="783"/>
      <c r="AA40" s="787"/>
      <c r="AB40" s="783"/>
      <c r="AC40" s="787"/>
      <c r="AD40" s="790"/>
      <c r="AF40" s="552" t="s">
        <v>291</v>
      </c>
      <c r="AG40" s="553"/>
      <c r="AH40" s="295" t="s">
        <v>292</v>
      </c>
      <c r="AI40" s="296" t="s">
        <v>393</v>
      </c>
      <c r="AJ40" s="296" t="s">
        <v>394</v>
      </c>
      <c r="AK40" s="296" t="s">
        <v>293</v>
      </c>
      <c r="AL40" s="297" t="s">
        <v>294</v>
      </c>
      <c r="AM40" s="298" t="s">
        <v>292</v>
      </c>
      <c r="AN40" s="210">
        <v>500</v>
      </c>
      <c r="AO40" s="211">
        <v>1000</v>
      </c>
      <c r="AP40" s="212">
        <v>1500</v>
      </c>
      <c r="AQ40" s="212"/>
      <c r="AR40" s="212"/>
      <c r="AS40" s="212"/>
      <c r="AT40" s="212"/>
      <c r="AU40" s="213"/>
      <c r="AV40" s="313" t="s">
        <v>376</v>
      </c>
    </row>
    <row r="41" spans="1:98" s="73" customFormat="1" ht="17.7" customHeight="1" thickTop="1">
      <c r="A41" s="88"/>
      <c r="B41" s="89"/>
      <c r="C41" s="90"/>
      <c r="D41" s="152"/>
      <c r="E41" s="239"/>
      <c r="F41" s="239"/>
      <c r="G41" s="753" t="str">
        <f>IF('例　①収支予算書　競技会事業費'!AF43="","",'例　①収支予算書　競技会事業費'!AF43)</f>
        <v/>
      </c>
      <c r="H41" s="754"/>
      <c r="I41" s="754"/>
      <c r="J41" s="755"/>
      <c r="K41" s="771">
        <f t="shared" si="3"/>
        <v>0</v>
      </c>
      <c r="L41" s="772"/>
      <c r="M41" s="709">
        <f t="shared" si="4"/>
        <v>0</v>
      </c>
      <c r="N41" s="710"/>
      <c r="O41" s="709">
        <f t="shared" si="5"/>
        <v>0</v>
      </c>
      <c r="P41" s="710"/>
      <c r="Q41" s="709">
        <f t="shared" si="6"/>
        <v>0</v>
      </c>
      <c r="R41" s="793"/>
      <c r="S41" s="709">
        <f t="shared" si="7"/>
        <v>0</v>
      </c>
      <c r="T41" s="710"/>
      <c r="U41" s="782"/>
      <c r="V41" s="783"/>
      <c r="W41" s="787"/>
      <c r="X41" s="783"/>
      <c r="Y41" s="787"/>
      <c r="Z41" s="783"/>
      <c r="AA41" s="787"/>
      <c r="AB41" s="783"/>
      <c r="AC41" s="787"/>
      <c r="AD41" s="790"/>
      <c r="AF41" s="707" t="s">
        <v>455</v>
      </c>
      <c r="AG41" s="708"/>
      <c r="AH41" s="218">
        <f>AI41+AJ41*(AK41+AL41)</f>
        <v>23400</v>
      </c>
      <c r="AI41" s="190">
        <v>5000</v>
      </c>
      <c r="AJ41" s="190">
        <v>8</v>
      </c>
      <c r="AK41" s="190">
        <v>2000</v>
      </c>
      <c r="AL41" s="191">
        <v>300</v>
      </c>
      <c r="AM41" s="222">
        <f>AN40*AN41+AO40*AO41+AP40*AP41+AQ40*AQ41+AR40*AR41+AS40*AS41+AT40*AT41+AU40*AU41</f>
        <v>1500</v>
      </c>
      <c r="AN41" s="190">
        <v>1</v>
      </c>
      <c r="AO41" s="192">
        <v>1</v>
      </c>
      <c r="AP41" s="193"/>
      <c r="AQ41" s="193"/>
      <c r="AR41" s="193"/>
      <c r="AS41" s="193"/>
      <c r="AT41" s="109"/>
      <c r="AU41" s="194"/>
    </row>
    <row r="42" spans="1:98" s="73" customFormat="1" ht="17.7" customHeight="1">
      <c r="A42" s="88"/>
      <c r="B42" s="89"/>
      <c r="C42" s="90"/>
      <c r="D42" s="152"/>
      <c r="E42" s="239"/>
      <c r="F42" s="239"/>
      <c r="G42" s="753" t="str">
        <f>IF('例　①収支予算書　競技会事業費'!AF44="","",'例　①収支予算書　競技会事業費'!AF44)</f>
        <v/>
      </c>
      <c r="H42" s="754"/>
      <c r="I42" s="754"/>
      <c r="J42" s="755"/>
      <c r="K42" s="771">
        <f t="shared" si="3"/>
        <v>0</v>
      </c>
      <c r="L42" s="772"/>
      <c r="M42" s="709">
        <f t="shared" si="4"/>
        <v>0</v>
      </c>
      <c r="N42" s="710"/>
      <c r="O42" s="709">
        <f t="shared" si="5"/>
        <v>0</v>
      </c>
      <c r="P42" s="710"/>
      <c r="Q42" s="709">
        <f t="shared" si="6"/>
        <v>0</v>
      </c>
      <c r="R42" s="793"/>
      <c r="S42" s="709">
        <f t="shared" si="7"/>
        <v>0</v>
      </c>
      <c r="T42" s="710"/>
      <c r="U42" s="782"/>
      <c r="V42" s="783"/>
      <c r="W42" s="787"/>
      <c r="X42" s="783"/>
      <c r="Y42" s="787"/>
      <c r="Z42" s="783"/>
      <c r="AA42" s="787"/>
      <c r="AB42" s="783"/>
      <c r="AC42" s="787"/>
      <c r="AD42" s="790"/>
      <c r="AF42" s="711" t="s">
        <v>456</v>
      </c>
      <c r="AG42" s="712"/>
      <c r="AH42" s="218">
        <f t="shared" ref="AH42:AH45" si="8">AI42+AJ42*(AK42+AL42)</f>
        <v>23400</v>
      </c>
      <c r="AI42" s="195">
        <v>5000</v>
      </c>
      <c r="AJ42" s="190">
        <v>8</v>
      </c>
      <c r="AK42" s="195">
        <v>2000</v>
      </c>
      <c r="AL42" s="196">
        <v>300</v>
      </c>
      <c r="AM42" s="224">
        <f>AN40*AN42+AO40*AO42+AP40*AP42+AQ40*AQ42+AR40*AR42+AS40*AS42+AT40*AT42+AU40*AU42</f>
        <v>3500</v>
      </c>
      <c r="AN42" s="195">
        <v>2</v>
      </c>
      <c r="AO42" s="195">
        <v>1</v>
      </c>
      <c r="AP42" s="195">
        <v>1</v>
      </c>
      <c r="AQ42" s="195"/>
      <c r="AR42" s="195"/>
      <c r="AS42" s="195"/>
      <c r="AT42" s="195"/>
      <c r="AU42" s="197"/>
    </row>
    <row r="43" spans="1:98" s="73" customFormat="1" ht="17.7" customHeight="1" thickBot="1">
      <c r="A43" s="92"/>
      <c r="B43" s="94"/>
      <c r="C43" s="93"/>
      <c r="D43" s="153"/>
      <c r="E43" s="240"/>
      <c r="F43" s="240"/>
      <c r="G43" s="753" t="str">
        <f>IF('例　①収支予算書　競技会事業費'!AF45="","",'例　①収支予算書　競技会事業費'!AF45)</f>
        <v/>
      </c>
      <c r="H43" s="754"/>
      <c r="I43" s="754"/>
      <c r="J43" s="755"/>
      <c r="K43" s="756">
        <f t="shared" si="3"/>
        <v>0</v>
      </c>
      <c r="L43" s="757"/>
      <c r="M43" s="701">
        <f t="shared" si="4"/>
        <v>0</v>
      </c>
      <c r="N43" s="702"/>
      <c r="O43" s="701">
        <f t="shared" si="5"/>
        <v>0</v>
      </c>
      <c r="P43" s="702"/>
      <c r="Q43" s="701">
        <f t="shared" si="6"/>
        <v>0</v>
      </c>
      <c r="R43" s="794"/>
      <c r="S43" s="701">
        <f t="shared" si="7"/>
        <v>0</v>
      </c>
      <c r="T43" s="702"/>
      <c r="U43" s="784"/>
      <c r="V43" s="785"/>
      <c r="W43" s="788"/>
      <c r="X43" s="785"/>
      <c r="Y43" s="788"/>
      <c r="Z43" s="785"/>
      <c r="AA43" s="788"/>
      <c r="AB43" s="785"/>
      <c r="AC43" s="788"/>
      <c r="AD43" s="791"/>
      <c r="AF43" s="711"/>
      <c r="AG43" s="712"/>
      <c r="AH43" s="218">
        <f t="shared" si="8"/>
        <v>0</v>
      </c>
      <c r="AI43" s="195"/>
      <c r="AJ43" s="190"/>
      <c r="AK43" s="195"/>
      <c r="AL43" s="196"/>
      <c r="AM43" s="224">
        <f>AN40*AN43+AO40*AO43+AP40*AP43+AQ40*AQ43+AR40*AR43+AS40*AS43+AT40*AT43+AU40*AU43</f>
        <v>0</v>
      </c>
      <c r="AN43" s="195"/>
      <c r="AO43" s="195"/>
      <c r="AP43" s="195"/>
      <c r="AQ43" s="195"/>
      <c r="AR43" s="195"/>
      <c r="AS43" s="195"/>
      <c r="AT43" s="195"/>
      <c r="AU43" s="197"/>
      <c r="AV43" s="313" t="s">
        <v>440</v>
      </c>
    </row>
    <row r="44" spans="1:98" s="73" customFormat="1" ht="17.7" customHeight="1">
      <c r="A44" s="681" t="s">
        <v>2</v>
      </c>
      <c r="B44" s="682"/>
      <c r="C44" s="683"/>
      <c r="D44" s="649">
        <f>SUM(M45:AD49)</f>
        <v>108300</v>
      </c>
      <c r="E44" s="650"/>
      <c r="F44" s="651"/>
      <c r="G44" s="773" t="s">
        <v>313</v>
      </c>
      <c r="H44" s="774"/>
      <c r="I44" s="774"/>
      <c r="J44" s="775"/>
      <c r="K44" s="779" t="s">
        <v>392</v>
      </c>
      <c r="L44" s="752"/>
      <c r="M44" s="703" t="s">
        <v>290</v>
      </c>
      <c r="N44" s="704"/>
      <c r="O44" s="703" t="s">
        <v>315</v>
      </c>
      <c r="P44" s="704"/>
      <c r="Q44" s="703" t="s">
        <v>308</v>
      </c>
      <c r="R44" s="792"/>
      <c r="S44" s="795" t="s">
        <v>304</v>
      </c>
      <c r="T44" s="797"/>
      <c r="U44" s="703" t="s">
        <v>307</v>
      </c>
      <c r="V44" s="704"/>
      <c r="W44" s="703" t="s">
        <v>305</v>
      </c>
      <c r="X44" s="792"/>
      <c r="Y44" s="703" t="s">
        <v>306</v>
      </c>
      <c r="Z44" s="704"/>
      <c r="AA44" s="780"/>
      <c r="AB44" s="781"/>
      <c r="AC44" s="786"/>
      <c r="AD44" s="789"/>
      <c r="AF44" s="711"/>
      <c r="AG44" s="712"/>
      <c r="AH44" s="218">
        <f t="shared" si="8"/>
        <v>0</v>
      </c>
      <c r="AI44" s="195"/>
      <c r="AJ44" s="190"/>
      <c r="AK44" s="195"/>
      <c r="AL44" s="196"/>
      <c r="AM44" s="224">
        <f>AN40*AN44+AO40*AO44+AP40*AP44+AQ40*AQ44+AR40*AR44+AS40*AS44+AT40*AT44+AU40*AU44</f>
        <v>0</v>
      </c>
      <c r="AN44" s="195"/>
      <c r="AO44" s="195"/>
      <c r="AP44" s="195"/>
      <c r="AQ44" s="195"/>
      <c r="AR44" s="195"/>
      <c r="AS44" s="195"/>
      <c r="AT44" s="195"/>
      <c r="AU44" s="197"/>
    </row>
    <row r="45" spans="1:98" s="73" customFormat="1" ht="17.7" customHeight="1" thickBot="1">
      <c r="A45" s="88"/>
      <c r="B45" s="89"/>
      <c r="C45" s="90"/>
      <c r="D45" s="152"/>
      <c r="E45" s="239"/>
      <c r="F45" s="239"/>
      <c r="G45" s="753" t="str">
        <f>IF('例　①収支予算書　競技会事業費'!AF51="","",'例　①収支予算書　競技会事業費'!AF51)</f>
        <v>前泊入り(ｺｰﾄ設営含)</v>
      </c>
      <c r="H45" s="754"/>
      <c r="I45" s="754"/>
      <c r="J45" s="755"/>
      <c r="K45" s="771">
        <f>AI51</f>
        <v>5</v>
      </c>
      <c r="L45" s="772"/>
      <c r="M45" s="709">
        <f>AI51*AJ51</f>
        <v>10000</v>
      </c>
      <c r="N45" s="710"/>
      <c r="O45" s="709">
        <f>10000*AK51</f>
        <v>30000</v>
      </c>
      <c r="P45" s="710"/>
      <c r="Q45" s="709">
        <f>AL51</f>
        <v>1500</v>
      </c>
      <c r="R45" s="793"/>
      <c r="S45" s="709">
        <f>AH59</f>
        <v>0</v>
      </c>
      <c r="T45" s="710"/>
      <c r="U45" s="709">
        <f>AV59</f>
        <v>10000</v>
      </c>
      <c r="V45" s="710"/>
      <c r="W45" s="709">
        <f>AX59</f>
        <v>0</v>
      </c>
      <c r="X45" s="793"/>
      <c r="Y45" s="709">
        <f>AW51</f>
        <v>0</v>
      </c>
      <c r="Z45" s="710"/>
      <c r="AA45" s="782"/>
      <c r="AB45" s="783"/>
      <c r="AC45" s="787"/>
      <c r="AD45" s="790"/>
      <c r="AF45" s="699"/>
      <c r="AG45" s="700"/>
      <c r="AH45" s="221">
        <f t="shared" si="8"/>
        <v>0</v>
      </c>
      <c r="AI45" s="198"/>
      <c r="AJ45" s="198"/>
      <c r="AK45" s="198"/>
      <c r="AL45" s="199"/>
      <c r="AM45" s="226">
        <f>AN40*AN45+AO40*AO45+AP40*AP45+AQ40*AQ45+AR40*AR45+AS40*AS45+AT40*AT45+AU40*AU45</f>
        <v>0</v>
      </c>
      <c r="AN45" s="198"/>
      <c r="AO45" s="198"/>
      <c r="AP45" s="198"/>
      <c r="AQ45" s="198"/>
      <c r="AR45" s="198"/>
      <c r="AS45" s="198"/>
      <c r="AT45" s="198"/>
      <c r="AU45" s="199"/>
    </row>
    <row r="46" spans="1:98" s="73" customFormat="1" ht="17.7" customHeight="1">
      <c r="A46" s="88"/>
      <c r="B46" s="89"/>
      <c r="C46" s="90"/>
      <c r="D46" s="152"/>
      <c r="E46" s="239"/>
      <c r="F46" s="239"/>
      <c r="G46" s="753" t="str">
        <f>IF('例　①収支予算書　競技会事業費'!AF52="","",'例　①収支予算書　競技会事業費'!AF52)</f>
        <v>大会1日目</v>
      </c>
      <c r="H46" s="754"/>
      <c r="I46" s="754"/>
      <c r="J46" s="755"/>
      <c r="K46" s="771">
        <f t="shared" ref="K46:K49" si="9">AI52</f>
        <v>8</v>
      </c>
      <c r="L46" s="772"/>
      <c r="M46" s="709">
        <f>AI52*AJ52</f>
        <v>16000</v>
      </c>
      <c r="N46" s="710"/>
      <c r="O46" s="709">
        <f t="shared" ref="O46:O49" si="10">10000*AK52</f>
        <v>0</v>
      </c>
      <c r="P46" s="710"/>
      <c r="Q46" s="709">
        <f t="shared" ref="Q46:Q49" si="11">AL52</f>
        <v>1500</v>
      </c>
      <c r="R46" s="793"/>
      <c r="S46" s="709">
        <f t="shared" ref="S46:S49" si="12">AH60</f>
        <v>400</v>
      </c>
      <c r="T46" s="710"/>
      <c r="U46" s="709">
        <f>AV60</f>
        <v>20000</v>
      </c>
      <c r="V46" s="710"/>
      <c r="W46" s="709">
        <f>AX60</f>
        <v>0</v>
      </c>
      <c r="X46" s="793"/>
      <c r="Y46" s="709">
        <f t="shared" ref="Y46:Y49" si="13">AW52</f>
        <v>500</v>
      </c>
      <c r="Z46" s="710"/>
      <c r="AA46" s="782"/>
      <c r="AB46" s="783"/>
      <c r="AC46" s="787"/>
      <c r="AD46" s="790"/>
      <c r="AF46" s="86"/>
      <c r="AG46" s="177" t="s">
        <v>292</v>
      </c>
      <c r="AH46" s="325">
        <f>SUM(AH41:AH45)</f>
        <v>46800</v>
      </c>
      <c r="AI46" s="86"/>
      <c r="AJ46" s="86"/>
      <c r="AK46" s="86"/>
      <c r="AL46" s="177" t="s">
        <v>292</v>
      </c>
      <c r="AM46" s="325">
        <f>SUM(AM41:AM45)</f>
        <v>5000</v>
      </c>
      <c r="AN46" s="86"/>
      <c r="AO46" s="182"/>
      <c r="AP46" s="181"/>
      <c r="AQ46" s="181"/>
      <c r="AR46" s="181"/>
      <c r="AS46" s="181"/>
      <c r="AT46" s="181"/>
      <c r="AU46" s="181"/>
    </row>
    <row r="47" spans="1:98" s="73" customFormat="1" ht="17.7" customHeight="1">
      <c r="A47" s="88"/>
      <c r="B47" s="89"/>
      <c r="C47" s="90"/>
      <c r="D47" s="152"/>
      <c r="E47" s="239"/>
      <c r="F47" s="239"/>
      <c r="G47" s="753" t="str">
        <f>IF('例　①収支予算書　競技会事業費'!AF53="","",'例　①収支予算書　競技会事業費'!AF53)</f>
        <v>大会2日目</v>
      </c>
      <c r="H47" s="754"/>
      <c r="I47" s="754"/>
      <c r="J47" s="755"/>
      <c r="K47" s="771">
        <f t="shared" si="9"/>
        <v>8</v>
      </c>
      <c r="L47" s="772"/>
      <c r="M47" s="709">
        <f>AI53*AJ53</f>
        <v>16000</v>
      </c>
      <c r="N47" s="710"/>
      <c r="O47" s="709">
        <f t="shared" si="10"/>
        <v>0</v>
      </c>
      <c r="P47" s="710"/>
      <c r="Q47" s="709">
        <f t="shared" si="11"/>
        <v>1500</v>
      </c>
      <c r="R47" s="793"/>
      <c r="S47" s="709">
        <f t="shared" si="12"/>
        <v>400</v>
      </c>
      <c r="T47" s="710"/>
      <c r="U47" s="709">
        <f>AV61</f>
        <v>0</v>
      </c>
      <c r="V47" s="710"/>
      <c r="W47" s="709">
        <f>AX61</f>
        <v>0</v>
      </c>
      <c r="X47" s="793"/>
      <c r="Y47" s="709">
        <f t="shared" si="13"/>
        <v>500</v>
      </c>
      <c r="Z47" s="710"/>
      <c r="AA47" s="782"/>
      <c r="AB47" s="783"/>
      <c r="AC47" s="787"/>
      <c r="AD47" s="790"/>
      <c r="AF47" s="551" t="s">
        <v>338</v>
      </c>
      <c r="AG47" s="551"/>
      <c r="AH47" s="326">
        <f>AH46+AM46</f>
        <v>51800</v>
      </c>
      <c r="AI47" s="181"/>
      <c r="AJ47" s="181"/>
      <c r="AK47" s="181"/>
      <c r="AL47" s="181"/>
      <c r="AM47" s="181"/>
      <c r="AN47" s="181"/>
      <c r="AO47" s="181"/>
      <c r="AP47" s="181"/>
      <c r="AQ47" s="181"/>
      <c r="AR47" s="181"/>
      <c r="AS47" s="181"/>
      <c r="AT47" s="181"/>
      <c r="AU47" s="181"/>
    </row>
    <row r="48" spans="1:98" s="73" customFormat="1" ht="17.7" customHeight="1" thickBot="1">
      <c r="A48" s="88"/>
      <c r="B48" s="89"/>
      <c r="C48" s="90"/>
      <c r="D48" s="152"/>
      <c r="E48" s="239"/>
      <c r="F48" s="239"/>
      <c r="G48" s="753" t="str">
        <f>IF('例　①収支予算書　競技会事業費'!AF54="","",'例　①収支予算書　競技会事業費'!AF54)</f>
        <v/>
      </c>
      <c r="H48" s="754"/>
      <c r="I48" s="754"/>
      <c r="J48" s="755"/>
      <c r="K48" s="771">
        <f t="shared" si="9"/>
        <v>0</v>
      </c>
      <c r="L48" s="772"/>
      <c r="M48" s="709">
        <f>AI54*AJ54</f>
        <v>0</v>
      </c>
      <c r="N48" s="710"/>
      <c r="O48" s="709">
        <f t="shared" si="10"/>
        <v>0</v>
      </c>
      <c r="P48" s="710"/>
      <c r="Q48" s="709">
        <f t="shared" si="11"/>
        <v>0</v>
      </c>
      <c r="R48" s="793"/>
      <c r="S48" s="709">
        <f t="shared" si="12"/>
        <v>0</v>
      </c>
      <c r="T48" s="710"/>
      <c r="U48" s="709">
        <f>AV62</f>
        <v>0</v>
      </c>
      <c r="V48" s="710"/>
      <c r="W48" s="709">
        <f>AX62</f>
        <v>0</v>
      </c>
      <c r="X48" s="793"/>
      <c r="Y48" s="709">
        <f t="shared" si="13"/>
        <v>0</v>
      </c>
      <c r="Z48" s="710"/>
      <c r="AA48" s="782"/>
      <c r="AB48" s="783"/>
      <c r="AC48" s="787"/>
      <c r="AD48" s="790"/>
      <c r="AF48" s="175"/>
      <c r="AG48" s="175"/>
      <c r="AH48" s="174"/>
    </row>
    <row r="49" spans="1:70" s="73" customFormat="1" ht="17.7" customHeight="1" thickBot="1">
      <c r="A49" s="92"/>
      <c r="B49" s="94"/>
      <c r="C49" s="93"/>
      <c r="D49" s="153"/>
      <c r="E49" s="240"/>
      <c r="F49" s="240"/>
      <c r="G49" s="753" t="str">
        <f>IF('例　①収支予算書　競技会事業費'!AF55="","",'例　①収支予算書　競技会事業費'!AF55)</f>
        <v/>
      </c>
      <c r="H49" s="754"/>
      <c r="I49" s="754"/>
      <c r="J49" s="755"/>
      <c r="K49" s="756">
        <f t="shared" si="9"/>
        <v>0</v>
      </c>
      <c r="L49" s="757"/>
      <c r="M49" s="701">
        <f>AI55*AJ55</f>
        <v>0</v>
      </c>
      <c r="N49" s="702"/>
      <c r="O49" s="701">
        <f t="shared" si="10"/>
        <v>0</v>
      </c>
      <c r="P49" s="702"/>
      <c r="Q49" s="701">
        <f t="shared" si="11"/>
        <v>0</v>
      </c>
      <c r="R49" s="794"/>
      <c r="S49" s="701">
        <f t="shared" si="12"/>
        <v>0</v>
      </c>
      <c r="T49" s="702"/>
      <c r="U49" s="701">
        <f>AV63</f>
        <v>0</v>
      </c>
      <c r="V49" s="702"/>
      <c r="W49" s="701">
        <f>AX63</f>
        <v>0</v>
      </c>
      <c r="X49" s="794"/>
      <c r="Y49" s="709">
        <f t="shared" si="13"/>
        <v>0</v>
      </c>
      <c r="Z49" s="710"/>
      <c r="AA49" s="784"/>
      <c r="AB49" s="785"/>
      <c r="AC49" s="788"/>
      <c r="AD49" s="791"/>
      <c r="AF49" s="642" t="s">
        <v>296</v>
      </c>
      <c r="AG49" s="643"/>
      <c r="AH49" s="720" t="s">
        <v>314</v>
      </c>
      <c r="AI49" s="721"/>
      <c r="AJ49" s="721"/>
      <c r="AK49" s="722"/>
      <c r="AL49" s="717" t="s">
        <v>299</v>
      </c>
      <c r="AM49" s="718"/>
      <c r="AN49" s="718"/>
      <c r="AO49" s="718"/>
      <c r="AP49" s="718"/>
      <c r="AQ49" s="718"/>
      <c r="AR49" s="718"/>
      <c r="AS49" s="718"/>
      <c r="AT49" s="718"/>
      <c r="AU49" s="718"/>
      <c r="AV49" s="719"/>
      <c r="AW49" s="844" t="s">
        <v>303</v>
      </c>
      <c r="AX49" s="845"/>
      <c r="AY49" s="845"/>
      <c r="AZ49" s="845"/>
      <c r="BA49" s="845"/>
      <c r="BB49" s="846"/>
      <c r="BL49" s="111"/>
      <c r="BM49" s="111"/>
      <c r="BN49" s="111"/>
      <c r="BO49" s="74"/>
      <c r="BP49" s="74"/>
      <c r="BQ49" s="74"/>
      <c r="BR49" s="74"/>
    </row>
    <row r="50" spans="1:70" s="73" customFormat="1" ht="17.7" customHeight="1" thickBot="1">
      <c r="A50" s="542" t="s">
        <v>1</v>
      </c>
      <c r="B50" s="543"/>
      <c r="C50" s="544"/>
      <c r="D50" s="646">
        <f>K50+Q50+W50+AC50</f>
        <v>300</v>
      </c>
      <c r="E50" s="647"/>
      <c r="F50" s="648"/>
      <c r="G50" s="652" t="s">
        <v>460</v>
      </c>
      <c r="H50" s="653"/>
      <c r="I50" s="653"/>
      <c r="J50" s="654"/>
      <c r="K50" s="658">
        <v>300</v>
      </c>
      <c r="L50" s="798"/>
      <c r="M50" s="800"/>
      <c r="N50" s="800"/>
      <c r="O50" s="800"/>
      <c r="P50" s="800"/>
      <c r="Q50" s="799"/>
      <c r="R50" s="799"/>
      <c r="S50" s="800"/>
      <c r="T50" s="800"/>
      <c r="U50" s="800"/>
      <c r="V50" s="800"/>
      <c r="W50" s="799"/>
      <c r="X50" s="799"/>
      <c r="Y50" s="663"/>
      <c r="Z50" s="663"/>
      <c r="AA50" s="663"/>
      <c r="AB50" s="663"/>
      <c r="AC50" s="658"/>
      <c r="AD50" s="670"/>
      <c r="AF50" s="705" t="s">
        <v>316</v>
      </c>
      <c r="AG50" s="706"/>
      <c r="AH50" s="295" t="s">
        <v>292</v>
      </c>
      <c r="AI50" s="299" t="s">
        <v>391</v>
      </c>
      <c r="AJ50" s="300" t="s">
        <v>293</v>
      </c>
      <c r="AK50" s="301" t="s">
        <v>300</v>
      </c>
      <c r="AL50" s="295" t="s">
        <v>292</v>
      </c>
      <c r="AM50" s="216">
        <v>500</v>
      </c>
      <c r="AN50" s="210">
        <v>1000</v>
      </c>
      <c r="AO50" s="210"/>
      <c r="AP50" s="210"/>
      <c r="AQ50" s="210"/>
      <c r="AR50" s="210"/>
      <c r="AS50" s="210"/>
      <c r="AT50" s="362"/>
      <c r="AU50" s="394"/>
      <c r="AV50" s="399"/>
      <c r="AW50" s="295" t="s">
        <v>292</v>
      </c>
      <c r="AX50" s="395">
        <v>500</v>
      </c>
      <c r="AY50" s="210"/>
      <c r="AZ50" s="210"/>
      <c r="BA50" s="210"/>
      <c r="BB50" s="228"/>
      <c r="BC50" s="313" t="s">
        <v>376</v>
      </c>
      <c r="BK50" s="111"/>
    </row>
    <row r="51" spans="1:70" s="73" customFormat="1" ht="17.7" customHeight="1" thickTop="1">
      <c r="A51" s="681" t="s">
        <v>61</v>
      </c>
      <c r="B51" s="682"/>
      <c r="C51" s="683"/>
      <c r="D51" s="649">
        <f>K51+Q51+W51+AC51+K52+Q52+W52+AC52</f>
        <v>14200</v>
      </c>
      <c r="E51" s="650"/>
      <c r="F51" s="651"/>
      <c r="G51" s="655" t="s">
        <v>461</v>
      </c>
      <c r="H51" s="656"/>
      <c r="I51" s="656"/>
      <c r="J51" s="657"/>
      <c r="K51" s="687">
        <v>14000</v>
      </c>
      <c r="L51" s="688"/>
      <c r="M51" s="664" t="s">
        <v>462</v>
      </c>
      <c r="N51" s="665"/>
      <c r="O51" s="665"/>
      <c r="P51" s="665"/>
      <c r="Q51" s="687">
        <v>200</v>
      </c>
      <c r="R51" s="688"/>
      <c r="S51" s="664"/>
      <c r="T51" s="665"/>
      <c r="U51" s="665"/>
      <c r="V51" s="665"/>
      <c r="W51" s="687"/>
      <c r="X51" s="688"/>
      <c r="Y51" s="664"/>
      <c r="Z51" s="665"/>
      <c r="AA51" s="665"/>
      <c r="AB51" s="665"/>
      <c r="AC51" s="687"/>
      <c r="AD51" s="855"/>
      <c r="AF51" s="707" t="s">
        <v>457</v>
      </c>
      <c r="AG51" s="708"/>
      <c r="AH51" s="218">
        <f>(AI51*AJ51)+(AK51*10000)</f>
        <v>40000</v>
      </c>
      <c r="AI51" s="109">
        <v>5</v>
      </c>
      <c r="AJ51" s="190">
        <v>2000</v>
      </c>
      <c r="AK51" s="194">
        <v>3</v>
      </c>
      <c r="AL51" s="218">
        <f>AM50*AM51+AN50*AN51+AO50*AO51+AP50*AP51+AQ50*AQ51+AR50*AR51+AS50*AS51+AT50*AT51+AU50*AU51+AV50*AV51</f>
        <v>1500</v>
      </c>
      <c r="AM51" s="370">
        <v>1</v>
      </c>
      <c r="AN51" s="371">
        <v>1</v>
      </c>
      <c r="AO51" s="370"/>
      <c r="AP51" s="370"/>
      <c r="AQ51" s="370"/>
      <c r="AR51" s="370"/>
      <c r="AS51" s="372"/>
      <c r="AT51" s="373"/>
      <c r="AU51" s="400"/>
      <c r="AV51" s="401"/>
      <c r="AW51" s="222">
        <f>AX50*AX51+AY50*AY51+AZ50*AZ51+BA50*BA51+BB50*BB51</f>
        <v>0</v>
      </c>
      <c r="AX51" s="396"/>
      <c r="AY51" s="364"/>
      <c r="AZ51" s="364"/>
      <c r="BA51" s="364"/>
      <c r="BB51" s="365"/>
      <c r="BI51" s="111"/>
      <c r="BJ51" s="111"/>
    </row>
    <row r="52" spans="1:70" s="73" customFormat="1" ht="17.7" customHeight="1" thickBot="1">
      <c r="A52" s="92"/>
      <c r="B52" s="94"/>
      <c r="C52" s="93"/>
      <c r="D52" s="153"/>
      <c r="E52" s="240"/>
      <c r="F52" s="240"/>
      <c r="G52" s="671"/>
      <c r="H52" s="672"/>
      <c r="I52" s="672"/>
      <c r="J52" s="673"/>
      <c r="K52" s="666"/>
      <c r="L52" s="676"/>
      <c r="M52" s="694"/>
      <c r="N52" s="695"/>
      <c r="O52" s="695"/>
      <c r="P52" s="695"/>
      <c r="Q52" s="666"/>
      <c r="R52" s="676"/>
      <c r="S52" s="694"/>
      <c r="T52" s="695"/>
      <c r="U52" s="695"/>
      <c r="V52" s="695"/>
      <c r="W52" s="666"/>
      <c r="X52" s="676"/>
      <c r="Y52" s="694"/>
      <c r="Z52" s="695"/>
      <c r="AA52" s="695"/>
      <c r="AB52" s="695"/>
      <c r="AC52" s="666"/>
      <c r="AD52" s="667"/>
      <c r="AF52" s="711" t="s">
        <v>458</v>
      </c>
      <c r="AG52" s="712"/>
      <c r="AH52" s="220">
        <f>(AI52*AJ52)+(AK52*10000)</f>
        <v>16000</v>
      </c>
      <c r="AI52" s="110">
        <v>8</v>
      </c>
      <c r="AJ52" s="195">
        <v>2000</v>
      </c>
      <c r="AK52" s="197"/>
      <c r="AL52" s="218">
        <f>AM50*AM52+AN50*AN52+AO50*AO52+AP50*AP52+AQ50*AQ52+AR50*AR52+AS50*AS52+AT50*AT52+AU50*AU52+AV50*AV52</f>
        <v>1500</v>
      </c>
      <c r="AM52" s="366">
        <v>1</v>
      </c>
      <c r="AN52" s="366">
        <v>1</v>
      </c>
      <c r="AO52" s="366"/>
      <c r="AP52" s="366"/>
      <c r="AQ52" s="366"/>
      <c r="AR52" s="366"/>
      <c r="AS52" s="366"/>
      <c r="AT52" s="374"/>
      <c r="AU52" s="402"/>
      <c r="AV52" s="403"/>
      <c r="AW52" s="224">
        <f>AX50*AX52+AY50*AY52+AZ50*AZ52+BA50*BA52+BB50*BB52</f>
        <v>500</v>
      </c>
      <c r="AX52" s="397">
        <v>1</v>
      </c>
      <c r="AY52" s="366"/>
      <c r="AZ52" s="366"/>
      <c r="BA52" s="366"/>
      <c r="BB52" s="367"/>
    </row>
    <row r="53" spans="1:70" s="73" customFormat="1" ht="17.7" customHeight="1" thickBot="1">
      <c r="A53" s="542" t="s">
        <v>62</v>
      </c>
      <c r="B53" s="543"/>
      <c r="C53" s="544"/>
      <c r="D53" s="646">
        <f>K53+Q53+W53+AC53</f>
        <v>0</v>
      </c>
      <c r="E53" s="647"/>
      <c r="F53" s="648"/>
      <c r="G53" s="652"/>
      <c r="H53" s="653"/>
      <c r="I53" s="653"/>
      <c r="J53" s="654"/>
      <c r="K53" s="658"/>
      <c r="L53" s="659"/>
      <c r="M53" s="662"/>
      <c r="N53" s="663"/>
      <c r="O53" s="663"/>
      <c r="P53" s="663"/>
      <c r="Q53" s="658"/>
      <c r="R53" s="659"/>
      <c r="S53" s="662"/>
      <c r="T53" s="663"/>
      <c r="U53" s="663"/>
      <c r="V53" s="663"/>
      <c r="W53" s="658"/>
      <c r="X53" s="659"/>
      <c r="Y53" s="662"/>
      <c r="Z53" s="663"/>
      <c r="AA53" s="663"/>
      <c r="AB53" s="663"/>
      <c r="AC53" s="658"/>
      <c r="AD53" s="670"/>
      <c r="AF53" s="711" t="s">
        <v>459</v>
      </c>
      <c r="AG53" s="712"/>
      <c r="AH53" s="220">
        <f>(AI53*AJ53)+(AK53*10000)</f>
        <v>16000</v>
      </c>
      <c r="AI53" s="110">
        <v>8</v>
      </c>
      <c r="AJ53" s="195">
        <v>2000</v>
      </c>
      <c r="AK53" s="197"/>
      <c r="AL53" s="218">
        <f>AM50*AM53+AN50*AN53+AO50*AO53+AP50*AP53+AQ50*AQ53+AR50*AR53+AS50*AS53+AT50*AT53+AU50*AU53+AV50*AV53</f>
        <v>1500</v>
      </c>
      <c r="AM53" s="366">
        <v>1</v>
      </c>
      <c r="AN53" s="366">
        <v>1</v>
      </c>
      <c r="AO53" s="366"/>
      <c r="AP53" s="366"/>
      <c r="AQ53" s="366"/>
      <c r="AR53" s="366"/>
      <c r="AS53" s="366"/>
      <c r="AT53" s="374"/>
      <c r="AU53" s="402"/>
      <c r="AV53" s="403"/>
      <c r="AW53" s="224">
        <f>AX50*AX53+AY50*AY53+AZ50*AZ53+BA50*BA53+BB50*BB53</f>
        <v>500</v>
      </c>
      <c r="AX53" s="397">
        <v>1</v>
      </c>
      <c r="AY53" s="366"/>
      <c r="AZ53" s="366"/>
      <c r="BA53" s="366"/>
      <c r="BB53" s="367"/>
      <c r="BC53" s="313" t="s">
        <v>440</v>
      </c>
    </row>
    <row r="54" spans="1:70" s="73" customFormat="1" ht="17.7" customHeight="1" thickBot="1">
      <c r="A54" s="542" t="s">
        <v>63</v>
      </c>
      <c r="B54" s="543"/>
      <c r="C54" s="544"/>
      <c r="D54" s="646">
        <f>K54+Q54+W54+AC54</f>
        <v>50000</v>
      </c>
      <c r="E54" s="647"/>
      <c r="F54" s="648"/>
      <c r="G54" s="652" t="s">
        <v>463</v>
      </c>
      <c r="H54" s="653"/>
      <c r="I54" s="653"/>
      <c r="J54" s="654"/>
      <c r="K54" s="658">
        <v>50000</v>
      </c>
      <c r="L54" s="659"/>
      <c r="M54" s="662"/>
      <c r="N54" s="663"/>
      <c r="O54" s="663"/>
      <c r="P54" s="663"/>
      <c r="Q54" s="658"/>
      <c r="R54" s="659"/>
      <c r="S54" s="662"/>
      <c r="T54" s="663"/>
      <c r="U54" s="663"/>
      <c r="V54" s="663"/>
      <c r="W54" s="658"/>
      <c r="X54" s="659"/>
      <c r="Y54" s="662"/>
      <c r="Z54" s="663"/>
      <c r="AA54" s="663"/>
      <c r="AB54" s="663"/>
      <c r="AC54" s="658"/>
      <c r="AD54" s="670"/>
      <c r="AF54" s="711"/>
      <c r="AG54" s="712"/>
      <c r="AH54" s="220">
        <f t="shared" ref="AH54:AH55" si="14">(AI54*AJ54)+(AK54*10000)</f>
        <v>0</v>
      </c>
      <c r="AI54" s="110"/>
      <c r="AJ54" s="195"/>
      <c r="AK54" s="197"/>
      <c r="AL54" s="220">
        <f>AM50*AM54+AN50*AN54+AO50*AO54+AP50*AP54+AQ50*AQ54+AR50*AR54+AS50*AS54+AT50*AT54+AU50*AU54+AV50*AV54</f>
        <v>0</v>
      </c>
      <c r="AM54" s="366"/>
      <c r="AN54" s="366"/>
      <c r="AO54" s="366"/>
      <c r="AP54" s="366"/>
      <c r="AQ54" s="366"/>
      <c r="AR54" s="366"/>
      <c r="AS54" s="366"/>
      <c r="AT54" s="374"/>
      <c r="AU54" s="402"/>
      <c r="AV54" s="403"/>
      <c r="AW54" s="224">
        <f>AX50*AX54+AY50*AY54+AZ50*AZ54+BA50*BA54+BB50*BB54</f>
        <v>0</v>
      </c>
      <c r="AX54" s="397"/>
      <c r="AY54" s="366"/>
      <c r="AZ54" s="366"/>
      <c r="BA54" s="366"/>
      <c r="BB54" s="367"/>
      <c r="BF54" s="111"/>
      <c r="BG54" s="111"/>
      <c r="BH54" s="111"/>
    </row>
    <row r="55" spans="1:70" s="73" customFormat="1" ht="17.7" customHeight="1" thickBot="1">
      <c r="A55" s="542" t="s">
        <v>64</v>
      </c>
      <c r="B55" s="543"/>
      <c r="C55" s="544"/>
      <c r="D55" s="646">
        <f>K55+Q55+W55+AC55</f>
        <v>100000</v>
      </c>
      <c r="E55" s="647"/>
      <c r="F55" s="648"/>
      <c r="G55" s="652" t="s">
        <v>464</v>
      </c>
      <c r="H55" s="653"/>
      <c r="I55" s="653"/>
      <c r="J55" s="654"/>
      <c r="K55" s="658">
        <v>100000</v>
      </c>
      <c r="L55" s="659"/>
      <c r="M55" s="662"/>
      <c r="N55" s="663"/>
      <c r="O55" s="663"/>
      <c r="P55" s="663"/>
      <c r="Q55" s="658"/>
      <c r="R55" s="659"/>
      <c r="S55" s="662"/>
      <c r="T55" s="663"/>
      <c r="U55" s="663"/>
      <c r="V55" s="663"/>
      <c r="W55" s="658"/>
      <c r="X55" s="659"/>
      <c r="Y55" s="662"/>
      <c r="Z55" s="663"/>
      <c r="AA55" s="663"/>
      <c r="AB55" s="663"/>
      <c r="AC55" s="658"/>
      <c r="AD55" s="670"/>
      <c r="AF55" s="699"/>
      <c r="AG55" s="700"/>
      <c r="AH55" s="221">
        <f t="shared" si="14"/>
        <v>0</v>
      </c>
      <c r="AI55" s="95"/>
      <c r="AJ55" s="198"/>
      <c r="AK55" s="199"/>
      <c r="AL55" s="221">
        <f>AM50*AM55+AN50*AN55+AO50*AO55+AP50*AP55+AQ50*AQ55+AR50*AR55+AS50*AS55+AT50*AT55+AU50*AU55+AV50*AV55</f>
        <v>0</v>
      </c>
      <c r="AM55" s="368"/>
      <c r="AN55" s="368"/>
      <c r="AO55" s="368"/>
      <c r="AP55" s="368"/>
      <c r="AQ55" s="368"/>
      <c r="AR55" s="368"/>
      <c r="AS55" s="368"/>
      <c r="AT55" s="375"/>
      <c r="AU55" s="404"/>
      <c r="AV55" s="405"/>
      <c r="AW55" s="226">
        <f>AX50*AX55+AY50*AY55+AZ50*AZ55+BA50*BA55+BB50*BB55</f>
        <v>0</v>
      </c>
      <c r="AX55" s="398"/>
      <c r="AY55" s="368"/>
      <c r="AZ55" s="368"/>
      <c r="BA55" s="368"/>
      <c r="BB55" s="369"/>
    </row>
    <row r="56" spans="1:70" s="73" customFormat="1" ht="16.95" customHeight="1" thickBot="1">
      <c r="A56" s="542" t="s">
        <v>65</v>
      </c>
      <c r="B56" s="543"/>
      <c r="C56" s="544"/>
      <c r="D56" s="646">
        <f>K56+Q56+W56+AC56</f>
        <v>0</v>
      </c>
      <c r="E56" s="647"/>
      <c r="F56" s="648"/>
      <c r="G56" s="652"/>
      <c r="H56" s="653"/>
      <c r="I56" s="653"/>
      <c r="J56" s="654"/>
      <c r="K56" s="658"/>
      <c r="L56" s="659"/>
      <c r="M56" s="662"/>
      <c r="N56" s="663"/>
      <c r="O56" s="663"/>
      <c r="P56" s="663"/>
      <c r="Q56" s="658"/>
      <c r="R56" s="659"/>
      <c r="S56" s="662"/>
      <c r="T56" s="663"/>
      <c r="U56" s="663"/>
      <c r="V56" s="663"/>
      <c r="W56" s="658"/>
      <c r="X56" s="659"/>
      <c r="Y56" s="662"/>
      <c r="Z56" s="663"/>
      <c r="AA56" s="663"/>
      <c r="AB56" s="663"/>
      <c r="AC56" s="658"/>
      <c r="AD56" s="670"/>
      <c r="AF56" s="91"/>
      <c r="AG56" s="177" t="s">
        <v>335</v>
      </c>
      <c r="AH56" s="214">
        <f>SUM(AH51:AH55)</f>
        <v>72000</v>
      </c>
      <c r="AI56" s="111"/>
      <c r="AJ56" s="111"/>
      <c r="AK56" s="177" t="s">
        <v>292</v>
      </c>
      <c r="AL56" s="214">
        <f>SUM(AL51:AL55)</f>
        <v>4500</v>
      </c>
      <c r="AM56" s="111"/>
      <c r="AN56" s="182"/>
      <c r="AO56" s="111"/>
      <c r="AP56" s="111"/>
      <c r="AQ56" s="111"/>
      <c r="AR56" s="111"/>
      <c r="AS56" s="111"/>
      <c r="AT56" s="111"/>
      <c r="AU56" s="111"/>
      <c r="AV56" s="177" t="s">
        <v>292</v>
      </c>
      <c r="AW56" s="215">
        <f>SUM(AW51:AW55)</f>
        <v>1000</v>
      </c>
      <c r="AX56" s="111"/>
      <c r="AY56" s="111"/>
      <c r="AZ56" s="111"/>
      <c r="BA56" s="111"/>
      <c r="BB56" s="111"/>
      <c r="BC56" s="111"/>
      <c r="BD56" s="111"/>
    </row>
    <row r="57" spans="1:70" s="73" customFormat="1" ht="17.7" customHeight="1" thickBot="1">
      <c r="A57" s="681" t="s">
        <v>66</v>
      </c>
      <c r="B57" s="682"/>
      <c r="C57" s="683"/>
      <c r="D57" s="649">
        <f>K57+Q57+W57+AC57+K58+Q58+W58+AC58+K59+Q59+W59+AC59</f>
        <v>98000</v>
      </c>
      <c r="E57" s="650"/>
      <c r="F57" s="651"/>
      <c r="G57" s="655" t="s">
        <v>465</v>
      </c>
      <c r="H57" s="656"/>
      <c r="I57" s="656"/>
      <c r="J57" s="657"/>
      <c r="K57" s="687">
        <v>42000</v>
      </c>
      <c r="L57" s="688"/>
      <c r="M57" s="664" t="s">
        <v>466</v>
      </c>
      <c r="N57" s="665"/>
      <c r="O57" s="665"/>
      <c r="P57" s="665"/>
      <c r="Q57" s="687">
        <v>20000</v>
      </c>
      <c r="R57" s="688"/>
      <c r="S57" s="664" t="s">
        <v>467</v>
      </c>
      <c r="T57" s="665"/>
      <c r="U57" s="665"/>
      <c r="V57" s="665"/>
      <c r="W57" s="687">
        <v>24000</v>
      </c>
      <c r="X57" s="688"/>
      <c r="Y57" s="664" t="s">
        <v>468</v>
      </c>
      <c r="Z57" s="665"/>
      <c r="AA57" s="665"/>
      <c r="AB57" s="665"/>
      <c r="AC57" s="687">
        <v>12000</v>
      </c>
      <c r="AD57" s="855"/>
      <c r="AF57" s="642" t="s">
        <v>296</v>
      </c>
      <c r="AG57" s="643"/>
      <c r="AH57" s="847" t="s">
        <v>569</v>
      </c>
      <c r="AI57" s="848"/>
      <c r="AJ57" s="848"/>
      <c r="AK57" s="848"/>
      <c r="AL57" s="848"/>
      <c r="AM57" s="848"/>
      <c r="AN57" s="848"/>
      <c r="AO57" s="848"/>
      <c r="AP57" s="848"/>
      <c r="AQ57" s="848"/>
      <c r="AR57" s="848"/>
      <c r="AS57" s="848"/>
      <c r="AT57" s="848"/>
      <c r="AU57" s="849"/>
      <c r="AV57" s="850" t="s">
        <v>334</v>
      </c>
      <c r="AW57" s="851"/>
      <c r="AX57" s="852" t="s">
        <v>301</v>
      </c>
      <c r="AY57" s="853"/>
      <c r="AZ57" s="853"/>
      <c r="BA57" s="853"/>
      <c r="BB57" s="854"/>
      <c r="BD57" s="74"/>
      <c r="BE57" s="111"/>
      <c r="BI57" s="74"/>
    </row>
    <row r="58" spans="1:70" s="73" customFormat="1" ht="17.7" customHeight="1" thickBot="1">
      <c r="A58" s="88"/>
      <c r="B58" s="89"/>
      <c r="C58" s="90"/>
      <c r="D58" s="152"/>
      <c r="E58" s="239"/>
      <c r="F58" s="239"/>
      <c r="G58" s="776"/>
      <c r="H58" s="777"/>
      <c r="I58" s="777"/>
      <c r="J58" s="778"/>
      <c r="K58" s="674"/>
      <c r="L58" s="675"/>
      <c r="M58" s="660"/>
      <c r="N58" s="661"/>
      <c r="O58" s="661"/>
      <c r="P58" s="661"/>
      <c r="Q58" s="674"/>
      <c r="R58" s="675"/>
      <c r="S58" s="660"/>
      <c r="T58" s="661"/>
      <c r="U58" s="661"/>
      <c r="V58" s="661"/>
      <c r="W58" s="674"/>
      <c r="X58" s="675"/>
      <c r="Y58" s="660"/>
      <c r="Z58" s="661"/>
      <c r="AA58" s="661"/>
      <c r="AB58" s="661"/>
      <c r="AC58" s="674"/>
      <c r="AD58" s="801"/>
      <c r="AF58" s="552" t="s">
        <v>316</v>
      </c>
      <c r="AG58" s="553"/>
      <c r="AH58" s="295" t="s">
        <v>292</v>
      </c>
      <c r="AI58" s="216">
        <v>400</v>
      </c>
      <c r="AJ58" s="210"/>
      <c r="AK58" s="210"/>
      <c r="AL58" s="210"/>
      <c r="AM58" s="210"/>
      <c r="AN58" s="210"/>
      <c r="AO58" s="210"/>
      <c r="AP58" s="362"/>
      <c r="AQ58" s="210"/>
      <c r="AR58" s="210"/>
      <c r="AS58" s="210"/>
      <c r="AT58" s="210"/>
      <c r="AU58" s="217"/>
      <c r="AV58" s="295" t="s">
        <v>292</v>
      </c>
      <c r="AW58" s="302" t="s">
        <v>441</v>
      </c>
      <c r="AX58" s="295" t="s">
        <v>292</v>
      </c>
      <c r="AY58" s="210"/>
      <c r="AZ58" s="210"/>
      <c r="BA58" s="210"/>
      <c r="BB58" s="217"/>
      <c r="BC58" s="313" t="s">
        <v>376</v>
      </c>
      <c r="BD58" s="363"/>
    </row>
    <row r="59" spans="1:70" s="73" customFormat="1" ht="17.7" customHeight="1" thickTop="1" thickBot="1">
      <c r="A59" s="92"/>
      <c r="B59" s="94"/>
      <c r="C59" s="93"/>
      <c r="D59" s="153"/>
      <c r="E59" s="240"/>
      <c r="F59" s="240"/>
      <c r="G59" s="671"/>
      <c r="H59" s="672"/>
      <c r="I59" s="672"/>
      <c r="J59" s="673"/>
      <c r="K59" s="666"/>
      <c r="L59" s="676"/>
      <c r="M59" s="694"/>
      <c r="N59" s="695"/>
      <c r="O59" s="695"/>
      <c r="P59" s="695"/>
      <c r="Q59" s="666"/>
      <c r="R59" s="676"/>
      <c r="S59" s="694"/>
      <c r="T59" s="695"/>
      <c r="U59" s="695"/>
      <c r="V59" s="695"/>
      <c r="W59" s="666"/>
      <c r="X59" s="676"/>
      <c r="Y59" s="694"/>
      <c r="Z59" s="695"/>
      <c r="AA59" s="695"/>
      <c r="AB59" s="695"/>
      <c r="AC59" s="666"/>
      <c r="AD59" s="667"/>
      <c r="AF59" s="644" t="str">
        <f>IF('例　①収支予算書　競技会事業費'!AF51="","",'例　①収支予算書　競技会事業費'!AF51)</f>
        <v>前泊入り(ｺｰﾄ設営含)</v>
      </c>
      <c r="AG59" s="645"/>
      <c r="AH59" s="218">
        <f>AI58*AI59+AJ58*AJ59+AK58*AK59+AL58*AL59+AM58*AM59+AN58*AN59+AO58*AO59+AP58*AP59+AQ58*AQ59+AR58*AR59+AS58*AS59+AT58*AT59+AU58*AU59</f>
        <v>0</v>
      </c>
      <c r="AI59" s="372"/>
      <c r="AJ59" s="364"/>
      <c r="AK59" s="364"/>
      <c r="AL59" s="364"/>
      <c r="AM59" s="364"/>
      <c r="AN59" s="364"/>
      <c r="AO59" s="364"/>
      <c r="AP59" s="373"/>
      <c r="AQ59" s="364"/>
      <c r="AR59" s="364"/>
      <c r="AS59" s="364"/>
      <c r="AT59" s="364"/>
      <c r="AU59" s="376"/>
      <c r="AV59" s="218">
        <f>AW59*10000</f>
        <v>10000</v>
      </c>
      <c r="AW59" s="376">
        <v>1</v>
      </c>
      <c r="AX59" s="218">
        <f>AY58*AY59+AZ58*AZ59+BA58*BA59+BB58*BB59</f>
        <v>0</v>
      </c>
      <c r="AY59" s="364"/>
      <c r="AZ59" s="364"/>
      <c r="BA59" s="364"/>
      <c r="BB59" s="376"/>
      <c r="BD59" s="363"/>
    </row>
    <row r="60" spans="1:70" s="73" customFormat="1" ht="17.7" customHeight="1" thickBot="1">
      <c r="A60" s="542" t="s">
        <v>231</v>
      </c>
      <c r="B60" s="543"/>
      <c r="C60" s="544"/>
      <c r="D60" s="646">
        <f>K60+Q60+W60+AC60</f>
        <v>0</v>
      </c>
      <c r="E60" s="647"/>
      <c r="F60" s="648"/>
      <c r="G60" s="652"/>
      <c r="H60" s="653"/>
      <c r="I60" s="653"/>
      <c r="J60" s="654"/>
      <c r="K60" s="668"/>
      <c r="L60" s="677"/>
      <c r="M60" s="662"/>
      <c r="N60" s="663"/>
      <c r="O60" s="663"/>
      <c r="P60" s="663"/>
      <c r="Q60" s="668"/>
      <c r="R60" s="677"/>
      <c r="S60" s="662"/>
      <c r="T60" s="663"/>
      <c r="U60" s="663"/>
      <c r="V60" s="663"/>
      <c r="W60" s="668"/>
      <c r="X60" s="677"/>
      <c r="Y60" s="662"/>
      <c r="Z60" s="663"/>
      <c r="AA60" s="663"/>
      <c r="AB60" s="663"/>
      <c r="AC60" s="668"/>
      <c r="AD60" s="669"/>
      <c r="AF60" s="644" t="str">
        <f>IF('例　①収支予算書　競技会事業費'!AF52="","",'例　①収支予算書　競技会事業費'!AF52)</f>
        <v>大会1日目</v>
      </c>
      <c r="AG60" s="645"/>
      <c r="AH60" s="220">
        <f>AI58*AI60+AJ58*AJ60+AK58*AK60+AL58*AL60+AM58*AM60+AN58*AN60+AO58*AO60+AP58*AP60+AQ58*AQ60+AR58*AR60+AS58*AS60+AT58*AT60+AU58*AU60</f>
        <v>400</v>
      </c>
      <c r="AI60" s="379">
        <v>1</v>
      </c>
      <c r="AJ60" s="366"/>
      <c r="AK60" s="366"/>
      <c r="AL60" s="366"/>
      <c r="AM60" s="366"/>
      <c r="AN60" s="366"/>
      <c r="AO60" s="366"/>
      <c r="AP60" s="374"/>
      <c r="AQ60" s="366"/>
      <c r="AR60" s="366"/>
      <c r="AS60" s="366"/>
      <c r="AT60" s="366"/>
      <c r="AU60" s="377"/>
      <c r="AV60" s="218">
        <f t="shared" ref="AV60:AV63" si="15">AW60*10000</f>
        <v>20000</v>
      </c>
      <c r="AW60" s="377">
        <v>2</v>
      </c>
      <c r="AX60" s="220">
        <f>AY58*AY60+AZ58*AZ60+BA58*BA60+BB58*BB60</f>
        <v>0</v>
      </c>
      <c r="AY60" s="366"/>
      <c r="AZ60" s="366"/>
      <c r="BA60" s="366"/>
      <c r="BB60" s="377"/>
      <c r="BD60" s="363"/>
      <c r="BF60" s="74"/>
      <c r="BG60" s="74"/>
      <c r="BH60" s="74"/>
    </row>
    <row r="61" spans="1:70" s="73" customFormat="1" ht="17.7" customHeight="1" thickBot="1">
      <c r="A61" s="542" t="s">
        <v>232</v>
      </c>
      <c r="B61" s="543"/>
      <c r="C61" s="544"/>
      <c r="D61" s="646">
        <f>K61+Q61+W61+AC61</f>
        <v>0</v>
      </c>
      <c r="E61" s="647"/>
      <c r="F61" s="648"/>
      <c r="G61" s="652"/>
      <c r="H61" s="653"/>
      <c r="I61" s="653"/>
      <c r="J61" s="654"/>
      <c r="K61" s="658"/>
      <c r="L61" s="659"/>
      <c r="M61" s="662"/>
      <c r="N61" s="663"/>
      <c r="O61" s="663"/>
      <c r="P61" s="663"/>
      <c r="Q61" s="658"/>
      <c r="R61" s="659"/>
      <c r="S61" s="662"/>
      <c r="T61" s="663"/>
      <c r="U61" s="663"/>
      <c r="V61" s="663"/>
      <c r="W61" s="658"/>
      <c r="X61" s="659"/>
      <c r="Y61" s="662"/>
      <c r="Z61" s="663"/>
      <c r="AA61" s="663"/>
      <c r="AB61" s="663"/>
      <c r="AC61" s="658"/>
      <c r="AD61" s="670"/>
      <c r="AF61" s="644" t="str">
        <f>IF('例　①収支予算書　競技会事業費'!AF53="","",'例　①収支予算書　競技会事業費'!AF53)</f>
        <v>大会2日目</v>
      </c>
      <c r="AG61" s="645"/>
      <c r="AH61" s="220">
        <f>AI58*AI61+AJ58*AJ61+AK58*AK61+AL58*AL61+AM58*AM61+AN58*AN61+AO58*AO61+AP58*AP61+AQ58*AQ61+AR58*AR61+AS58*AS61+AT58*AT61+AU58*AU61</f>
        <v>400</v>
      </c>
      <c r="AI61" s="379">
        <v>1</v>
      </c>
      <c r="AJ61" s="379"/>
      <c r="AK61" s="379"/>
      <c r="AL61" s="379"/>
      <c r="AM61" s="379"/>
      <c r="AN61" s="379"/>
      <c r="AO61" s="379"/>
      <c r="AP61" s="374"/>
      <c r="AQ61" s="366"/>
      <c r="AR61" s="379"/>
      <c r="AS61" s="379"/>
      <c r="AT61" s="379"/>
      <c r="AU61" s="377"/>
      <c r="AV61" s="218">
        <f t="shared" si="15"/>
        <v>0</v>
      </c>
      <c r="AW61" s="377"/>
      <c r="AX61" s="220">
        <f>AY58*AY61+AZ58*AZ61+BA58*BA61+BB58*BB61</f>
        <v>0</v>
      </c>
      <c r="AY61" s="366"/>
      <c r="AZ61" s="366"/>
      <c r="BA61" s="366"/>
      <c r="BB61" s="377"/>
      <c r="BC61" s="313" t="s">
        <v>440</v>
      </c>
      <c r="BD61" s="363"/>
    </row>
    <row r="62" spans="1:70" s="73" customFormat="1" ht="17.7" customHeight="1" thickBot="1">
      <c r="A62" s="542" t="s">
        <v>233</v>
      </c>
      <c r="B62" s="543"/>
      <c r="C62" s="544"/>
      <c r="D62" s="646">
        <f>K62+Q62+W62+AC62</f>
        <v>500</v>
      </c>
      <c r="E62" s="647"/>
      <c r="F62" s="648"/>
      <c r="G62" s="652" t="s">
        <v>469</v>
      </c>
      <c r="H62" s="653"/>
      <c r="I62" s="653"/>
      <c r="J62" s="654"/>
      <c r="K62" s="658">
        <v>500</v>
      </c>
      <c r="L62" s="659"/>
      <c r="M62" s="662"/>
      <c r="N62" s="663"/>
      <c r="O62" s="663"/>
      <c r="P62" s="663"/>
      <c r="Q62" s="658"/>
      <c r="R62" s="659"/>
      <c r="S62" s="662"/>
      <c r="T62" s="663"/>
      <c r="U62" s="663"/>
      <c r="V62" s="663"/>
      <c r="W62" s="658"/>
      <c r="X62" s="659"/>
      <c r="Y62" s="662"/>
      <c r="Z62" s="663"/>
      <c r="AA62" s="663"/>
      <c r="AB62" s="663"/>
      <c r="AC62" s="658"/>
      <c r="AD62" s="670"/>
      <c r="AF62" s="644" t="str">
        <f>IF('例　①収支予算書　競技会事業費'!AF54="","",'例　①収支予算書　競技会事業費'!AF54)</f>
        <v/>
      </c>
      <c r="AG62" s="645"/>
      <c r="AH62" s="220">
        <f>AI58*AI62+AJ58*AJ62+AK58*AK62+AL58*AL62+AM58*AM62+AN58*AN62+AO58*AO62+AP58*AP62+AQ58*AQ62+AR58*AR62+AS58*AS62+AT58*AT62+AU58*AU62</f>
        <v>0</v>
      </c>
      <c r="AI62" s="379"/>
      <c r="AJ62" s="379"/>
      <c r="AK62" s="379"/>
      <c r="AL62" s="379"/>
      <c r="AM62" s="379"/>
      <c r="AN62" s="379"/>
      <c r="AO62" s="379"/>
      <c r="AP62" s="374"/>
      <c r="AQ62" s="366"/>
      <c r="AR62" s="379"/>
      <c r="AS62" s="379"/>
      <c r="AT62" s="379"/>
      <c r="AU62" s="377"/>
      <c r="AV62" s="218">
        <f t="shared" si="15"/>
        <v>0</v>
      </c>
      <c r="AW62" s="377"/>
      <c r="AX62" s="220">
        <f>AY58*AY62+AZ58*AZ62+BA58*BA62+BB58*BB62</f>
        <v>0</v>
      </c>
      <c r="AY62" s="366"/>
      <c r="AZ62" s="366"/>
      <c r="BA62" s="366"/>
      <c r="BB62" s="377"/>
      <c r="BD62" s="363"/>
      <c r="BE62" s="74"/>
    </row>
    <row r="63" spans="1:70" s="73" customFormat="1" ht="17.7" customHeight="1" thickBot="1">
      <c r="A63" s="678" t="s">
        <v>234</v>
      </c>
      <c r="B63" s="679"/>
      <c r="C63" s="680"/>
      <c r="D63" s="646">
        <f>K63+Q63+W63+AC63</f>
        <v>13000</v>
      </c>
      <c r="E63" s="647"/>
      <c r="F63" s="648"/>
      <c r="G63" s="652" t="s">
        <v>470</v>
      </c>
      <c r="H63" s="653"/>
      <c r="I63" s="653"/>
      <c r="J63" s="654"/>
      <c r="K63" s="658">
        <v>13000</v>
      </c>
      <c r="L63" s="659"/>
      <c r="M63" s="662"/>
      <c r="N63" s="663"/>
      <c r="O63" s="663"/>
      <c r="P63" s="663"/>
      <c r="Q63" s="658"/>
      <c r="R63" s="659"/>
      <c r="S63" s="662"/>
      <c r="T63" s="663"/>
      <c r="U63" s="663"/>
      <c r="V63" s="663"/>
      <c r="W63" s="658"/>
      <c r="X63" s="659"/>
      <c r="Y63" s="662"/>
      <c r="Z63" s="663"/>
      <c r="AA63" s="663"/>
      <c r="AB63" s="663"/>
      <c r="AC63" s="658"/>
      <c r="AD63" s="670"/>
      <c r="AF63" s="569" t="str">
        <f>IF('例　①収支予算書　競技会事業費'!AF55="","",'例　①収支予算書　競技会事業費'!AF55)</f>
        <v/>
      </c>
      <c r="AG63" s="570"/>
      <c r="AH63" s="221">
        <f>AI58*AI63+AJ58*AJ63+AK58*AK63+AL58*AL63+AM58*AM63+AN58*AN63+AO58*AO63+AP58*AP63+AQ58*AQ63+AR58*AR63+AS58*AS63+AT58*AT63+AU58*AU63</f>
        <v>0</v>
      </c>
      <c r="AI63" s="380"/>
      <c r="AJ63" s="380"/>
      <c r="AK63" s="380"/>
      <c r="AL63" s="380"/>
      <c r="AM63" s="380"/>
      <c r="AN63" s="380"/>
      <c r="AO63" s="380"/>
      <c r="AP63" s="375"/>
      <c r="AQ63" s="368"/>
      <c r="AR63" s="380"/>
      <c r="AS63" s="380"/>
      <c r="AT63" s="380"/>
      <c r="AU63" s="378"/>
      <c r="AV63" s="221">
        <f t="shared" si="15"/>
        <v>0</v>
      </c>
      <c r="AW63" s="378"/>
      <c r="AX63" s="221">
        <f>AY58*AY63+AZ58*AZ63+BA58*BA63+BB58*BB63</f>
        <v>0</v>
      </c>
      <c r="AY63" s="368"/>
      <c r="AZ63" s="368"/>
      <c r="BA63" s="368"/>
      <c r="BB63" s="378"/>
      <c r="BD63" s="363"/>
    </row>
    <row r="64" spans="1:70" s="73" customFormat="1" ht="17.399999999999999" customHeight="1">
      <c r="A64" s="681" t="s">
        <v>235</v>
      </c>
      <c r="B64" s="682"/>
      <c r="C64" s="683"/>
      <c r="D64" s="649">
        <f>SUM(K64:L67)</f>
        <v>28000</v>
      </c>
      <c r="E64" s="650"/>
      <c r="F64" s="651"/>
      <c r="G64" s="691" t="str">
        <f>IF('例　①収支予算書　競技会事業費'!AF52="","",'例　①収支予算書　競技会事業費'!AF52)</f>
        <v>大会1日目</v>
      </c>
      <c r="H64" s="692"/>
      <c r="I64" s="692"/>
      <c r="J64" s="693"/>
      <c r="K64" s="689">
        <f>Q64+W64+AC64</f>
        <v>15000</v>
      </c>
      <c r="L64" s="690"/>
      <c r="M64" s="758" t="str">
        <f>IF('例　①収支予算書　競技会事業費'!AF52="","","役員")</f>
        <v>役員</v>
      </c>
      <c r="N64" s="759"/>
      <c r="O64" s="759"/>
      <c r="P64" s="760"/>
      <c r="Q64" s="689">
        <f>AH69</f>
        <v>7000</v>
      </c>
      <c r="R64" s="767"/>
      <c r="S64" s="758" t="str">
        <f>IF('例　①収支予算書　競技会事業費'!AF52="","","審判員")</f>
        <v>審判員</v>
      </c>
      <c r="T64" s="759"/>
      <c r="U64" s="759"/>
      <c r="V64" s="760"/>
      <c r="W64" s="689">
        <f>AM69</f>
        <v>8000</v>
      </c>
      <c r="X64" s="690"/>
      <c r="Y64" s="827"/>
      <c r="Z64" s="828"/>
      <c r="AA64" s="828"/>
      <c r="AB64" s="829"/>
      <c r="AC64" s="830"/>
      <c r="AD64" s="831"/>
      <c r="AF64" s="91"/>
      <c r="AG64" s="177" t="s">
        <v>335</v>
      </c>
      <c r="AH64" s="215">
        <f>SUM(AH59:AH63)</f>
        <v>800</v>
      </c>
      <c r="AI64" s="112"/>
      <c r="AJ64" s="182"/>
      <c r="AK64" s="112"/>
      <c r="AL64" s="112"/>
      <c r="AM64" s="112"/>
      <c r="AN64" s="112"/>
      <c r="AO64" s="112"/>
      <c r="AP64" s="393"/>
      <c r="AR64" s="112"/>
      <c r="AU64" s="177" t="s">
        <v>292</v>
      </c>
      <c r="AV64" s="215">
        <f>SUM(AV59:AV63)</f>
        <v>30000</v>
      </c>
      <c r="AW64" s="177" t="s">
        <v>292</v>
      </c>
      <c r="AX64" s="215">
        <f>SUM(AX59:AX63)</f>
        <v>0</v>
      </c>
      <c r="AY64" s="182"/>
      <c r="BA64" s="112"/>
      <c r="BB64" s="393"/>
      <c r="BC64" s="111"/>
      <c r="BD64" s="111"/>
    </row>
    <row r="65" spans="1:98" s="73" customFormat="1" ht="17.399999999999999" customHeight="1">
      <c r="A65" s="88"/>
      <c r="B65" s="89"/>
      <c r="C65" s="90"/>
      <c r="D65" s="152"/>
      <c r="E65" s="239"/>
      <c r="F65" s="239"/>
      <c r="G65" s="768" t="str">
        <f>IF('例　①収支予算書　競技会事業費'!AF53="","",'例　①収支予算書　競技会事業費'!AF53)</f>
        <v>大会2日目</v>
      </c>
      <c r="H65" s="769"/>
      <c r="I65" s="769"/>
      <c r="J65" s="770"/>
      <c r="K65" s="771">
        <f t="shared" ref="K65:K66" si="16">Q65+W65+AC65</f>
        <v>13000</v>
      </c>
      <c r="L65" s="772"/>
      <c r="M65" s="761" t="str">
        <f>IF('例　①収支予算書　競技会事業費'!AF53="","","役員")</f>
        <v>役員</v>
      </c>
      <c r="N65" s="762"/>
      <c r="O65" s="762"/>
      <c r="P65" s="763"/>
      <c r="Q65" s="771">
        <f t="shared" ref="Q65:Q67" si="17">AH70</f>
        <v>7000</v>
      </c>
      <c r="R65" s="835"/>
      <c r="S65" s="761" t="str">
        <f>IF('例　①収支予算書　競技会事業費'!AF53="","","審判員")</f>
        <v>審判員</v>
      </c>
      <c r="T65" s="762"/>
      <c r="U65" s="762"/>
      <c r="V65" s="763"/>
      <c r="W65" s="771">
        <f t="shared" ref="W65:W67" si="18">AM70</f>
        <v>6000</v>
      </c>
      <c r="X65" s="772"/>
      <c r="Y65" s="838"/>
      <c r="Z65" s="839"/>
      <c r="AA65" s="839"/>
      <c r="AB65" s="840"/>
      <c r="AC65" s="802"/>
      <c r="AD65" s="803"/>
      <c r="AF65" s="551" t="s">
        <v>336</v>
      </c>
      <c r="AG65" s="551"/>
      <c r="AH65" s="326">
        <f>AH56+AL56+AW56+AH64+AV64+AX64</f>
        <v>108300</v>
      </c>
      <c r="AJ65" s="313"/>
      <c r="AY65" s="313"/>
    </row>
    <row r="66" spans="1:98" ht="17.399999999999999" customHeight="1" thickBot="1">
      <c r="A66" s="88"/>
      <c r="B66" s="89"/>
      <c r="C66" s="90"/>
      <c r="D66" s="152"/>
      <c r="E66" s="239"/>
      <c r="F66" s="239"/>
      <c r="G66" s="768" t="str">
        <f>IF('例　①収支予算書　競技会事業費'!AF54="","",'例　①収支予算書　競技会事業費'!AF54)</f>
        <v/>
      </c>
      <c r="H66" s="769"/>
      <c r="I66" s="769"/>
      <c r="J66" s="770"/>
      <c r="K66" s="771">
        <f t="shared" si="16"/>
        <v>0</v>
      </c>
      <c r="L66" s="772"/>
      <c r="M66" s="761" t="str">
        <f>IF('例　①収支予算書　競技会事業費'!AF54="","","役員")</f>
        <v/>
      </c>
      <c r="N66" s="762"/>
      <c r="O66" s="762"/>
      <c r="P66" s="763"/>
      <c r="Q66" s="771">
        <f t="shared" si="17"/>
        <v>0</v>
      </c>
      <c r="R66" s="835"/>
      <c r="S66" s="761" t="str">
        <f>IF('例　①収支予算書　競技会事業費'!AF54="","","審判員")</f>
        <v/>
      </c>
      <c r="T66" s="762"/>
      <c r="U66" s="762"/>
      <c r="V66" s="763"/>
      <c r="W66" s="771">
        <f t="shared" si="18"/>
        <v>0</v>
      </c>
      <c r="X66" s="772"/>
      <c r="Y66" s="838"/>
      <c r="Z66" s="839"/>
      <c r="AA66" s="839"/>
      <c r="AB66" s="840"/>
      <c r="AC66" s="802"/>
      <c r="AD66" s="803"/>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399999999999999" customHeight="1" thickBot="1">
      <c r="A67" s="92"/>
      <c r="B67" s="94"/>
      <c r="C67" s="93"/>
      <c r="D67" s="153"/>
      <c r="E67" s="240"/>
      <c r="F67" s="240"/>
      <c r="G67" s="744" t="str">
        <f>IF('例　①収支予算書　競技会事業費'!AF55="","",'例　①収支予算書　競技会事業費'!AF55)</f>
        <v/>
      </c>
      <c r="H67" s="745"/>
      <c r="I67" s="745"/>
      <c r="J67" s="746"/>
      <c r="K67" s="756">
        <f>Q67+W67+AC67</f>
        <v>0</v>
      </c>
      <c r="L67" s="757"/>
      <c r="M67" s="764" t="str">
        <f>IF('例　①収支予算書　競技会事業費'!AF55="","","役員")</f>
        <v/>
      </c>
      <c r="N67" s="765"/>
      <c r="O67" s="765"/>
      <c r="P67" s="766"/>
      <c r="Q67" s="756">
        <f t="shared" si="17"/>
        <v>0</v>
      </c>
      <c r="R67" s="836"/>
      <c r="S67" s="764" t="str">
        <f>IF('例　①収支予算書　競技会事業費'!AF55="","","審判員")</f>
        <v/>
      </c>
      <c r="T67" s="765"/>
      <c r="U67" s="765"/>
      <c r="V67" s="766"/>
      <c r="W67" s="756">
        <f t="shared" si="18"/>
        <v>0</v>
      </c>
      <c r="X67" s="757"/>
      <c r="Y67" s="841"/>
      <c r="Z67" s="842"/>
      <c r="AA67" s="842"/>
      <c r="AB67" s="843"/>
      <c r="AC67" s="804"/>
      <c r="AD67" s="805"/>
      <c r="AE67" s="74"/>
      <c r="AF67" s="73" t="s">
        <v>309</v>
      </c>
      <c r="AG67" s="74"/>
      <c r="AH67" s="579" t="s">
        <v>568</v>
      </c>
      <c r="AI67" s="580"/>
      <c r="AJ67" s="580"/>
      <c r="AK67" s="580"/>
      <c r="AL67" s="581"/>
      <c r="AM67" s="579" t="s">
        <v>530</v>
      </c>
      <c r="AN67" s="580"/>
      <c r="AO67" s="581"/>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399999999999999" customHeight="1" thickBot="1">
      <c r="A68" s="542" t="s">
        <v>236</v>
      </c>
      <c r="B68" s="543"/>
      <c r="C68" s="544"/>
      <c r="D68" s="646">
        <f>SUM(K68,Q68,W68,AC68)</f>
        <v>1400</v>
      </c>
      <c r="E68" s="647"/>
      <c r="F68" s="648"/>
      <c r="G68" s="652" t="s">
        <v>471</v>
      </c>
      <c r="H68" s="653"/>
      <c r="I68" s="653"/>
      <c r="J68" s="654"/>
      <c r="K68" s="658">
        <v>1400</v>
      </c>
      <c r="L68" s="659"/>
      <c r="M68" s="837"/>
      <c r="N68" s="653"/>
      <c r="O68" s="653"/>
      <c r="P68" s="654"/>
      <c r="Q68" s="658"/>
      <c r="R68" s="798"/>
      <c r="S68" s="662"/>
      <c r="T68" s="663"/>
      <c r="U68" s="663"/>
      <c r="V68" s="663"/>
      <c r="W68" s="658"/>
      <c r="X68" s="659"/>
      <c r="Y68" s="662"/>
      <c r="Z68" s="663"/>
      <c r="AA68" s="663"/>
      <c r="AB68" s="826"/>
      <c r="AC68" s="658"/>
      <c r="AD68" s="670"/>
      <c r="AE68" s="4"/>
      <c r="AF68" s="552" t="s">
        <v>316</v>
      </c>
      <c r="AG68" s="553"/>
      <c r="AH68" s="306" t="s">
        <v>292</v>
      </c>
      <c r="AI68" s="300" t="s">
        <v>311</v>
      </c>
      <c r="AJ68" s="299" t="s">
        <v>310</v>
      </c>
      <c r="AK68" s="300" t="s">
        <v>302</v>
      </c>
      <c r="AL68" s="307" t="s">
        <v>312</v>
      </c>
      <c r="AM68" s="295" t="s">
        <v>292</v>
      </c>
      <c r="AN68" s="299" t="s">
        <v>311</v>
      </c>
      <c r="AO68" s="307" t="s">
        <v>298</v>
      </c>
      <c r="AP68" s="207"/>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Bot="1">
      <c r="A69" s="507" t="s">
        <v>0</v>
      </c>
      <c r="B69" s="508"/>
      <c r="C69" s="509"/>
      <c r="D69" s="684">
        <f>SUM(D38:F68)</f>
        <v>465500</v>
      </c>
      <c r="E69" s="685"/>
      <c r="F69" s="686"/>
      <c r="G69" s="242"/>
      <c r="H69" s="98"/>
      <c r="I69" s="98"/>
      <c r="J69" s="98"/>
      <c r="K69" s="98"/>
      <c r="L69" s="96"/>
      <c r="M69" s="96"/>
      <c r="N69" s="96"/>
      <c r="O69" s="96"/>
      <c r="P69" s="96"/>
      <c r="Q69" s="96"/>
      <c r="R69" s="96"/>
      <c r="S69" s="96"/>
      <c r="T69" s="96"/>
      <c r="U69" s="96"/>
      <c r="V69" s="96"/>
      <c r="W69" s="96"/>
      <c r="X69" s="98"/>
      <c r="Y69" s="97"/>
      <c r="Z69" s="82"/>
      <c r="AA69" s="82"/>
      <c r="AB69" s="82"/>
      <c r="AC69" s="82"/>
      <c r="AD69" s="82"/>
      <c r="AE69" s="4"/>
      <c r="AF69" s="571" t="str">
        <f>IF('例　①収支予算書　競技会事業費'!AF52="","",'例　①収支予算書　競技会事業費'!AF52)</f>
        <v>大会1日目</v>
      </c>
      <c r="AG69" s="572"/>
      <c r="AH69" s="229">
        <f>AI69*(AJ69+AK69+AL69)</f>
        <v>7000</v>
      </c>
      <c r="AI69" s="190">
        <v>700</v>
      </c>
      <c r="AJ69" s="109">
        <v>8</v>
      </c>
      <c r="AK69" s="190">
        <v>1</v>
      </c>
      <c r="AL69" s="223">
        <v>1</v>
      </c>
      <c r="AM69" s="218">
        <f>AN69*AO69</f>
        <v>8000</v>
      </c>
      <c r="AN69" s="109">
        <v>500</v>
      </c>
      <c r="AO69" s="223">
        <v>16</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399999999999999"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571" t="str">
        <f>IF('例　①収支予算書　競技会事業費'!AF53="","",'例　①収支予算書　競技会事業費'!AF53)</f>
        <v>大会2日目</v>
      </c>
      <c r="AG70" s="572"/>
      <c r="AH70" s="230">
        <f>AI70*(AJ70+AK70+AL70)</f>
        <v>7000</v>
      </c>
      <c r="AI70" s="195">
        <v>700</v>
      </c>
      <c r="AJ70" s="110">
        <v>8</v>
      </c>
      <c r="AK70" s="195">
        <v>1</v>
      </c>
      <c r="AL70" s="225">
        <v>1</v>
      </c>
      <c r="AM70" s="220">
        <f>AN70*AO70</f>
        <v>6000</v>
      </c>
      <c r="AN70" s="110">
        <v>500</v>
      </c>
      <c r="AO70" s="225">
        <v>12</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399999999999999" customHeight="1" thickBot="1">
      <c r="A71" s="507" t="s">
        <v>246</v>
      </c>
      <c r="B71" s="508"/>
      <c r="C71" s="509"/>
      <c r="D71" s="684">
        <f>IFERROR(D34-D69,"")</f>
        <v>43500</v>
      </c>
      <c r="E71" s="685"/>
      <c r="F71" s="686"/>
      <c r="G71" s="87"/>
      <c r="H71" s="241"/>
      <c r="I71" s="241"/>
      <c r="J71" s="85"/>
      <c r="K71" s="85"/>
      <c r="L71" s="85"/>
      <c r="M71" s="85"/>
      <c r="N71" s="85"/>
      <c r="O71" s="85"/>
      <c r="P71" s="85"/>
      <c r="Q71" s="85"/>
      <c r="R71" s="85"/>
      <c r="S71" s="85"/>
      <c r="T71" s="85"/>
      <c r="U71" s="85"/>
      <c r="V71" s="85"/>
      <c r="W71" s="85"/>
      <c r="X71" s="85"/>
      <c r="Y71" s="85"/>
      <c r="Z71" s="85"/>
      <c r="AA71" s="85"/>
      <c r="AB71" s="85"/>
      <c r="AC71" s="85"/>
      <c r="AD71" s="85"/>
      <c r="AF71" s="571" t="str">
        <f>IF('例　①収支予算書　競技会事業費'!AF54="","",'例　①収支予算書　競技会事業費'!AF54)</f>
        <v/>
      </c>
      <c r="AG71" s="572"/>
      <c r="AH71" s="230">
        <f>AI71*(AJ71+AK71+AL71)</f>
        <v>0</v>
      </c>
      <c r="AI71" s="195"/>
      <c r="AJ71" s="110"/>
      <c r="AK71" s="195"/>
      <c r="AL71" s="225"/>
      <c r="AM71" s="220">
        <f>AN71*AO71</f>
        <v>0</v>
      </c>
      <c r="AN71" s="110"/>
      <c r="AO71" s="225"/>
      <c r="AP71" s="73"/>
      <c r="AQ71" s="73"/>
      <c r="AR71" s="73"/>
      <c r="AS71" s="73"/>
      <c r="AT71" s="73"/>
      <c r="AU71" s="73"/>
      <c r="AV71" s="73"/>
      <c r="AW71" s="73"/>
      <c r="AX71" s="73"/>
      <c r="AY71" s="73"/>
      <c r="AZ71" s="73"/>
      <c r="BA71" s="73"/>
      <c r="BB71" s="73"/>
      <c r="BC71" s="73"/>
      <c r="BD71" s="73"/>
      <c r="BE71" s="73"/>
      <c r="BF71" s="73"/>
      <c r="BG71" s="73"/>
      <c r="BH71" s="73"/>
    </row>
    <row r="72" spans="1:98" ht="17.399999999999999" customHeight="1" thickBot="1">
      <c r="AF72" s="569" t="str">
        <f>IF('例　①収支予算書　競技会事業費'!AF55="","",'例　①収支予算書　競技会事業費'!AF55)</f>
        <v/>
      </c>
      <c r="AG72" s="570"/>
      <c r="AH72" s="231">
        <f>AI72*(AJ72+AK72+AL72)</f>
        <v>0</v>
      </c>
      <c r="AI72" s="198"/>
      <c r="AJ72" s="95"/>
      <c r="AK72" s="198"/>
      <c r="AL72" s="227"/>
      <c r="AM72" s="221">
        <f>AN72*AO72</f>
        <v>0</v>
      </c>
      <c r="AN72" s="95"/>
      <c r="AO72" s="227"/>
      <c r="AP72" s="73"/>
      <c r="AQ72" s="73"/>
      <c r="AR72" s="73"/>
      <c r="AS72" s="73"/>
      <c r="AT72" s="73"/>
      <c r="AU72" s="73"/>
      <c r="AV72" s="73"/>
      <c r="AW72" s="73"/>
      <c r="AX72" s="73"/>
      <c r="AY72" s="73"/>
      <c r="AZ72" s="73"/>
      <c r="BA72" s="73"/>
      <c r="BB72" s="73"/>
      <c r="BC72" s="73"/>
      <c r="BD72" s="73"/>
      <c r="BE72" s="73"/>
    </row>
    <row r="73" spans="1:98" ht="17.399999999999999" customHeight="1">
      <c r="AF73" s="181"/>
      <c r="AG73" s="177" t="s">
        <v>292</v>
      </c>
      <c r="AH73" s="325">
        <f>SUM(AH69:AH72)</f>
        <v>14000</v>
      </c>
      <c r="AI73" s="312" t="s">
        <v>431</v>
      </c>
      <c r="AJ73" s="181"/>
      <c r="AK73" s="181"/>
      <c r="AL73" s="177" t="s">
        <v>292</v>
      </c>
      <c r="AM73" s="325">
        <f>SUM(AM69:AM72)</f>
        <v>14000</v>
      </c>
      <c r="AN73" s="312" t="s">
        <v>431</v>
      </c>
      <c r="AO73" s="312" t="s">
        <v>431</v>
      </c>
      <c r="AP73" s="73"/>
      <c r="AQ73" s="73"/>
      <c r="AR73" s="73"/>
      <c r="AS73" s="73"/>
      <c r="AT73" s="73"/>
      <c r="AU73" s="73"/>
      <c r="AV73" s="73"/>
      <c r="AW73" s="73"/>
      <c r="AX73" s="73"/>
      <c r="AY73" s="73"/>
      <c r="AZ73" s="73"/>
      <c r="BA73" s="73"/>
      <c r="BB73" s="73"/>
      <c r="BC73" s="73"/>
      <c r="BD73" s="73"/>
      <c r="BE73" s="73"/>
      <c r="BF73" s="49"/>
      <c r="BG73" s="49"/>
      <c r="BH73" s="49"/>
    </row>
    <row r="74" spans="1:98" ht="17.399999999999999" customHeight="1">
      <c r="AF74" s="551" t="s">
        <v>337</v>
      </c>
      <c r="AG74" s="551"/>
      <c r="AH74" s="326">
        <f>AH73+AM73</f>
        <v>28000</v>
      </c>
      <c r="AI74" s="314" t="s">
        <v>435</v>
      </c>
      <c r="AJ74" s="208"/>
      <c r="AK74" s="313" t="s">
        <v>433</v>
      </c>
      <c r="AL74" s="208"/>
      <c r="AM74" s="208"/>
      <c r="AN74" s="315" t="s">
        <v>432</v>
      </c>
      <c r="AO74" s="314"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7"/>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7"/>
      <c r="AH77" s="75"/>
      <c r="AI77" s="73"/>
      <c r="AJ77" s="73"/>
      <c r="AK77" s="73"/>
      <c r="AL77" s="73"/>
      <c r="AM77" s="73"/>
      <c r="AN77" s="73"/>
      <c r="AO77" s="73"/>
      <c r="AP77" s="73"/>
      <c r="AQ77" s="73"/>
      <c r="AR77" s="73"/>
      <c r="AS77" s="73"/>
      <c r="AT77" s="73"/>
      <c r="AU77" s="73"/>
      <c r="AV77" s="207"/>
      <c r="AW77" s="207"/>
      <c r="AX77" s="207"/>
      <c r="AY77" s="207"/>
      <c r="AZ77" s="207"/>
      <c r="BA77" s="207"/>
      <c r="BB77" s="207"/>
      <c r="BC77" s="207"/>
      <c r="BD77" s="207"/>
    </row>
    <row r="78" spans="1:98">
      <c r="AT78" s="49"/>
      <c r="AU78" s="49"/>
    </row>
  </sheetData>
  <sheetProtection algorithmName="SHA-512" hashValue="t/LBO130o8A9XT66rMGzgycZvrnTg8w3/GaKK9YiKjN3BOoaaMlYcbViO3fJEQGgL9VIX+d+eV84hmZyf/oLIg==" saltValue="hWUaINaPX9vaAyjaxdzdfA==" spinCount="100000" sheet="1" objects="1" scenarios="1" selectLockedCells="1" selectUnlockedCells="1"/>
  <mergeCells count="479">
    <mergeCell ref="AL49:AV49"/>
    <mergeCell ref="AW49:BB49"/>
    <mergeCell ref="AH57:AU57"/>
    <mergeCell ref="AV57:AW57"/>
    <mergeCell ref="AX57:BB57"/>
    <mergeCell ref="W50:X50"/>
    <mergeCell ref="W51:X51"/>
    <mergeCell ref="Y50:AB50"/>
    <mergeCell ref="Y51:AB51"/>
    <mergeCell ref="Y52:AB52"/>
    <mergeCell ref="Y53:AB53"/>
    <mergeCell ref="Y54:AB54"/>
    <mergeCell ref="AC56:AD56"/>
    <mergeCell ref="AC57:AD57"/>
    <mergeCell ref="AC50:AD50"/>
    <mergeCell ref="AC51:AD51"/>
    <mergeCell ref="AF49:AG49"/>
    <mergeCell ref="AC54:AD54"/>
    <mergeCell ref="AC52:AD52"/>
    <mergeCell ref="AC53:AD53"/>
    <mergeCell ref="Y45:Z45"/>
    <mergeCell ref="Y46:Z46"/>
    <mergeCell ref="Y47:Z47"/>
    <mergeCell ref="Y48:Z48"/>
    <mergeCell ref="Q63:R63"/>
    <mergeCell ref="S50:V50"/>
    <mergeCell ref="S51:V51"/>
    <mergeCell ref="S56:V56"/>
    <mergeCell ref="S57:V57"/>
    <mergeCell ref="S58:V58"/>
    <mergeCell ref="S59:V59"/>
    <mergeCell ref="S60:V60"/>
    <mergeCell ref="S61:V61"/>
    <mergeCell ref="S62:V62"/>
    <mergeCell ref="S63:V63"/>
    <mergeCell ref="W62:X62"/>
    <mergeCell ref="W63:X63"/>
    <mergeCell ref="S52:V52"/>
    <mergeCell ref="S53:V53"/>
    <mergeCell ref="S54:V54"/>
    <mergeCell ref="S55:V55"/>
    <mergeCell ref="Q61:R61"/>
    <mergeCell ref="Q62:R62"/>
    <mergeCell ref="X29:AA29"/>
    <mergeCell ref="Q65:R65"/>
    <mergeCell ref="Q67:R67"/>
    <mergeCell ref="Q68:R68"/>
    <mergeCell ref="M68:P68"/>
    <mergeCell ref="S68:V68"/>
    <mergeCell ref="Y65:AB65"/>
    <mergeCell ref="Y66:AB66"/>
    <mergeCell ref="Y67:AB67"/>
    <mergeCell ref="W64:X64"/>
    <mergeCell ref="W65:X65"/>
    <mergeCell ref="W66:X66"/>
    <mergeCell ref="W67:X67"/>
    <mergeCell ref="S64:V64"/>
    <mergeCell ref="S65:V65"/>
    <mergeCell ref="AA44:AB44"/>
    <mergeCell ref="Q66:R66"/>
    <mergeCell ref="AA45:AB45"/>
    <mergeCell ref="AA46:AB46"/>
    <mergeCell ref="AA47:AB47"/>
    <mergeCell ref="AA48:AB48"/>
    <mergeCell ref="AA49:AB49"/>
    <mergeCell ref="W49:X49"/>
    <mergeCell ref="Y44:Z44"/>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AC64:AD64"/>
    <mergeCell ref="AC65:AD65"/>
    <mergeCell ref="AC58:AD58"/>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K50:L50"/>
    <mergeCell ref="Q50:R50"/>
    <mergeCell ref="Q51:R51"/>
    <mergeCell ref="Q52:R52"/>
    <mergeCell ref="Q53:R53"/>
    <mergeCell ref="Q54:R54"/>
    <mergeCell ref="Q55:R55"/>
    <mergeCell ref="Q56:R56"/>
    <mergeCell ref="Q57:R57"/>
    <mergeCell ref="M50:P50"/>
    <mergeCell ref="M51:P51"/>
    <mergeCell ref="M52:P52"/>
    <mergeCell ref="M53:P53"/>
    <mergeCell ref="M54:P54"/>
    <mergeCell ref="M55:P55"/>
    <mergeCell ref="M56:P56"/>
    <mergeCell ref="M57:P57"/>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U47:V47"/>
    <mergeCell ref="U48:V48"/>
    <mergeCell ref="U49:V49"/>
    <mergeCell ref="W44:X44"/>
    <mergeCell ref="W45:X45"/>
    <mergeCell ref="W46:X46"/>
    <mergeCell ref="W47:X47"/>
    <mergeCell ref="W48:X48"/>
    <mergeCell ref="K46:L46"/>
    <mergeCell ref="K47:L47"/>
    <mergeCell ref="K48:L48"/>
    <mergeCell ref="K49:L49"/>
    <mergeCell ref="M44:N44"/>
    <mergeCell ref="M45:N45"/>
    <mergeCell ref="M46:N46"/>
    <mergeCell ref="M47:N47"/>
    <mergeCell ref="M48:N48"/>
    <mergeCell ref="M49:N49"/>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G61:J61"/>
    <mergeCell ref="G62:J62"/>
    <mergeCell ref="G63:J63"/>
    <mergeCell ref="G49:J49"/>
    <mergeCell ref="S38:T38"/>
    <mergeCell ref="S39:T39"/>
    <mergeCell ref="S40:T40"/>
    <mergeCell ref="S41:T41"/>
    <mergeCell ref="S42:T42"/>
    <mergeCell ref="S43:T43"/>
    <mergeCell ref="K38:L38"/>
    <mergeCell ref="K39:L39"/>
    <mergeCell ref="K40:L40"/>
    <mergeCell ref="K41:L41"/>
    <mergeCell ref="K42:L42"/>
    <mergeCell ref="K43:L43"/>
    <mergeCell ref="M38:N38"/>
    <mergeCell ref="M39:N39"/>
    <mergeCell ref="M40:N40"/>
    <mergeCell ref="M41:N41"/>
    <mergeCell ref="M42:N42"/>
    <mergeCell ref="M43:N43"/>
    <mergeCell ref="K44:L44"/>
    <mergeCell ref="K45:L45"/>
    <mergeCell ref="G50:J50"/>
    <mergeCell ref="G51:J51"/>
    <mergeCell ref="G52:J52"/>
    <mergeCell ref="G47:J47"/>
    <mergeCell ref="G48:J48"/>
    <mergeCell ref="G44:J44"/>
    <mergeCell ref="G45:J45"/>
    <mergeCell ref="G46:J46"/>
    <mergeCell ref="G58:J58"/>
    <mergeCell ref="G37:AD37"/>
    <mergeCell ref="G38:J38"/>
    <mergeCell ref="G39:J39"/>
    <mergeCell ref="G40:J40"/>
    <mergeCell ref="G41:J41"/>
    <mergeCell ref="G42:J42"/>
    <mergeCell ref="G43:J43"/>
    <mergeCell ref="K67:L67"/>
    <mergeCell ref="K68:L68"/>
    <mergeCell ref="M64:P64"/>
    <mergeCell ref="M65:P65"/>
    <mergeCell ref="M67:P67"/>
    <mergeCell ref="M66:P66"/>
    <mergeCell ref="Q64:R64"/>
    <mergeCell ref="G55:J55"/>
    <mergeCell ref="K55:L55"/>
    <mergeCell ref="K54:L54"/>
    <mergeCell ref="K53:L53"/>
    <mergeCell ref="K52:L52"/>
    <mergeCell ref="K51:L51"/>
    <mergeCell ref="G65:J65"/>
    <mergeCell ref="G66:J66"/>
    <mergeCell ref="K65:L65"/>
    <mergeCell ref="K66:L66"/>
    <mergeCell ref="G29:I29"/>
    <mergeCell ref="D37:F37"/>
    <mergeCell ref="G27:AD27"/>
    <mergeCell ref="P28:Q28"/>
    <mergeCell ref="P29:Q29"/>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D44:F44"/>
    <mergeCell ref="D26:F26"/>
    <mergeCell ref="D27:F27"/>
    <mergeCell ref="D28:F28"/>
    <mergeCell ref="D29:F29"/>
    <mergeCell ref="D30:F30"/>
    <mergeCell ref="D31:F31"/>
    <mergeCell ref="D32:F32"/>
    <mergeCell ref="D33:F33"/>
    <mergeCell ref="D34:F34"/>
    <mergeCell ref="AF43:AG43"/>
    <mergeCell ref="AF53:AG53"/>
    <mergeCell ref="G30:AD30"/>
    <mergeCell ref="A31:C31"/>
    <mergeCell ref="G31:AD31"/>
    <mergeCell ref="A32:C32"/>
    <mergeCell ref="AM33:AN33"/>
    <mergeCell ref="AM39:AU39"/>
    <mergeCell ref="AF40:AG40"/>
    <mergeCell ref="AH39:AL39"/>
    <mergeCell ref="AH49:AK49"/>
    <mergeCell ref="AF42:AG42"/>
    <mergeCell ref="G32:AD32"/>
    <mergeCell ref="A33:C33"/>
    <mergeCell ref="G33:AD33"/>
    <mergeCell ref="AF34:AG34"/>
    <mergeCell ref="A34:C34"/>
    <mergeCell ref="AM34:AN34"/>
    <mergeCell ref="AF35:AG35"/>
    <mergeCell ref="O39:P39"/>
    <mergeCell ref="AM35:AN35"/>
    <mergeCell ref="AF36:AG36"/>
    <mergeCell ref="A30:C30"/>
    <mergeCell ref="D38:F38"/>
    <mergeCell ref="AH67:AL67"/>
    <mergeCell ref="A37:C37"/>
    <mergeCell ref="A56:C56"/>
    <mergeCell ref="A51:C51"/>
    <mergeCell ref="AF55:AG55"/>
    <mergeCell ref="A53:C53"/>
    <mergeCell ref="O43:P43"/>
    <mergeCell ref="AF45:AG45"/>
    <mergeCell ref="A44:C44"/>
    <mergeCell ref="A38:C38"/>
    <mergeCell ref="O38:P38"/>
    <mergeCell ref="AF50:AG50"/>
    <mergeCell ref="AF51:AG51"/>
    <mergeCell ref="O40:P40"/>
    <mergeCell ref="O41:P41"/>
    <mergeCell ref="O42:P42"/>
    <mergeCell ref="A50:C50"/>
    <mergeCell ref="A64:C64"/>
    <mergeCell ref="AF52:AG52"/>
    <mergeCell ref="AF41:AG41"/>
    <mergeCell ref="AF44:AG44"/>
    <mergeCell ref="AF54:AG54"/>
    <mergeCell ref="AF47:AG47"/>
    <mergeCell ref="A54:C54"/>
    <mergeCell ref="AF69:AG69"/>
    <mergeCell ref="A62:C62"/>
    <mergeCell ref="A63:C63"/>
    <mergeCell ref="A69:C69"/>
    <mergeCell ref="AF62:AG62"/>
    <mergeCell ref="A57:C57"/>
    <mergeCell ref="A60:C60"/>
    <mergeCell ref="A61:C61"/>
    <mergeCell ref="AF61:AG61"/>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55:C55"/>
    <mergeCell ref="AF58:AG58"/>
    <mergeCell ref="AF57:AG57"/>
    <mergeCell ref="AF59:AG59"/>
    <mergeCell ref="AF60:AG60"/>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5:AD55"/>
    <mergeCell ref="G59:J59"/>
    <mergeCell ref="G60:J60"/>
    <mergeCell ref="Q58:R58"/>
    <mergeCell ref="Q59:R59"/>
    <mergeCell ref="Q60:R60"/>
    <mergeCell ref="AI23:AR23"/>
    <mergeCell ref="A27:C27"/>
    <mergeCell ref="A28:C28"/>
    <mergeCell ref="G21:AD21"/>
    <mergeCell ref="AI9:AR9"/>
    <mergeCell ref="AI21:AR21"/>
    <mergeCell ref="D22:F22"/>
    <mergeCell ref="D23:F23"/>
    <mergeCell ref="D24:F24"/>
    <mergeCell ref="D25:F25"/>
    <mergeCell ref="A24:C24"/>
    <mergeCell ref="A12:B12"/>
    <mergeCell ref="D8:F9"/>
    <mergeCell ref="D11:I11"/>
    <mergeCell ref="A25:C25"/>
    <mergeCell ref="A26:C26"/>
    <mergeCell ref="AI24:AR24"/>
    <mergeCell ref="G24:AD24"/>
    <mergeCell ref="G25:AD25"/>
    <mergeCell ref="G26:AD26"/>
    <mergeCell ref="G28:I28"/>
    <mergeCell ref="AI25:AR25"/>
    <mergeCell ref="AU2:AW2"/>
    <mergeCell ref="AT3:AT4"/>
    <mergeCell ref="AU3:AW4"/>
    <mergeCell ref="AI2:AR2"/>
    <mergeCell ref="C17:AD17"/>
    <mergeCell ref="AI19:AR19"/>
    <mergeCell ref="AI20:AR20"/>
    <mergeCell ref="A8:C9"/>
    <mergeCell ref="AI3:AR3"/>
    <mergeCell ref="AI4:AR4"/>
    <mergeCell ref="AI5:AR5"/>
    <mergeCell ref="AI6:AR6"/>
    <mergeCell ref="AI7:AR7"/>
    <mergeCell ref="AI8:AR8"/>
    <mergeCell ref="C14:AD14"/>
    <mergeCell ref="L1:Q2"/>
    <mergeCell ref="L3:Q3"/>
    <mergeCell ref="T15:U15"/>
    <mergeCell ref="AF74:AG74"/>
    <mergeCell ref="AF68:AG68"/>
    <mergeCell ref="AI10:AR10"/>
    <mergeCell ref="AI11:AR11"/>
    <mergeCell ref="AI12:AR12"/>
    <mergeCell ref="AI13:AR13"/>
    <mergeCell ref="AI14:AR14"/>
    <mergeCell ref="AI15:AR15"/>
    <mergeCell ref="AI16:AR16"/>
    <mergeCell ref="AI17:AR17"/>
    <mergeCell ref="AI18:AR18"/>
    <mergeCell ref="AF63:AG63"/>
    <mergeCell ref="AF72:AG72"/>
    <mergeCell ref="AF65:AG65"/>
    <mergeCell ref="AF71:AG71"/>
    <mergeCell ref="AF32:AG32"/>
    <mergeCell ref="AM32:AN32"/>
    <mergeCell ref="AF33:AG33"/>
    <mergeCell ref="AM67:AO67"/>
    <mergeCell ref="AF70:AG70"/>
    <mergeCell ref="AM36:AN36"/>
    <mergeCell ref="AM37:AN37"/>
    <mergeCell ref="AI26:AR26"/>
    <mergeCell ref="AI22:AR22"/>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13:B13"/>
    <mergeCell ref="A68:C68"/>
    <mergeCell ref="A29:C29"/>
    <mergeCell ref="R29:T29"/>
    <mergeCell ref="U29:V29"/>
  </mergeCells>
  <phoneticPr fontId="2"/>
  <conditionalFormatting sqref="Y69">
    <cfRule type="cellIs" dxfId="2" priority="1" operator="notEqual">
      <formula>"合計額一致"</formula>
    </cfRule>
  </conditionalFormatting>
  <dataValidations count="3">
    <dataValidation type="list" showInputMessage="1" showErrorMessage="1" sqref="C14" xr:uid="{38D504B1-F0AF-4C26-B352-EF383844E422}">
      <formula1>$AT$11:$AT$26</formula1>
    </dataValidation>
    <dataValidation type="list" allowBlank="1" showInputMessage="1" showErrorMessage="1" sqref="V5:AD5" xr:uid="{64C2BC19-3CFC-4F16-94CB-D47A5E68AF07}">
      <formula1>$AX$12:$AX$26</formula1>
    </dataValidation>
    <dataValidation type="list" allowBlank="1" showInputMessage="1" showErrorMessage="1" sqref="D11:I11" xr:uid="{D37B4631-952E-4897-8BD6-D4D298865AFD}">
      <formula1>$AF$1:$AF$16</formula1>
    </dataValidation>
  </dataValidations>
  <printOptions horizontalCentered="1"/>
  <pageMargins left="0.35433070866141736" right="0" top="0.35433070866141736" bottom="0.15748031496062992" header="0.31496062992125984" footer="0.31496062992125984"/>
  <pageSetup paperSize="8" scale="64"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N54"/>
  <sheetViews>
    <sheetView zoomScale="80" zoomScaleNormal="80" workbookViewId="0">
      <selection activeCell="J26" sqref="J26:AD26"/>
    </sheetView>
  </sheetViews>
  <sheetFormatPr defaultColWidth="9" defaultRowHeight="13.2"/>
  <cols>
    <col min="1" max="1" width="2.33203125" style="73" customWidth="1"/>
    <col min="2" max="2" width="11.44140625" style="73" customWidth="1"/>
    <col min="3" max="3" width="3.6640625" style="73" customWidth="1"/>
    <col min="4" max="12" width="4.21875" style="73" customWidth="1"/>
    <col min="13" max="30" width="4.33203125" style="73" customWidth="1"/>
    <col min="31" max="31" width="4.44140625" style="73" customWidth="1"/>
    <col min="32" max="40" width="7.77734375" style="73" customWidth="1"/>
    <col min="41" max="16384" width="9" style="73"/>
  </cols>
  <sheetData>
    <row r="1" spans="1:30" ht="19.95" customHeight="1">
      <c r="A1" s="499" t="s">
        <v>567</v>
      </c>
      <c r="B1" s="257"/>
      <c r="C1" s="77"/>
      <c r="S1" s="176"/>
      <c r="T1" s="176"/>
      <c r="V1" s="74" t="s">
        <v>317</v>
      </c>
      <c r="X1" s="74">
        <v>20</v>
      </c>
      <c r="Y1" s="288">
        <v>26</v>
      </c>
      <c r="Z1" s="74" t="s">
        <v>410</v>
      </c>
      <c r="AA1" s="288">
        <v>10</v>
      </c>
      <c r="AB1" s="74" t="s">
        <v>411</v>
      </c>
      <c r="AC1" s="288">
        <v>20</v>
      </c>
      <c r="AD1" s="74" t="s">
        <v>412</v>
      </c>
    </row>
    <row r="2" spans="1:30" ht="36.6" customHeight="1">
      <c r="A2" s="934" t="s">
        <v>403</v>
      </c>
      <c r="B2" s="934"/>
      <c r="C2" s="934"/>
      <c r="D2" s="934"/>
      <c r="E2" s="934"/>
      <c r="F2" s="934"/>
      <c r="G2" s="934"/>
      <c r="H2" s="934"/>
      <c r="I2" s="934"/>
      <c r="J2" s="934"/>
      <c r="K2" s="934"/>
      <c r="L2" s="934"/>
      <c r="M2" s="934"/>
      <c r="N2" s="934"/>
      <c r="O2" s="934"/>
      <c r="P2" s="934"/>
      <c r="Q2" s="934"/>
      <c r="R2" s="934"/>
      <c r="S2" s="934"/>
      <c r="T2" s="934"/>
      <c r="U2" s="934"/>
      <c r="V2" s="934"/>
      <c r="W2" s="934"/>
      <c r="X2" s="934"/>
      <c r="Y2" s="934"/>
      <c r="Z2" s="934"/>
      <c r="AA2" s="934"/>
      <c r="AB2" s="934"/>
      <c r="AC2" s="934"/>
      <c r="AD2" s="934"/>
    </row>
    <row r="3" spans="1:30" ht="18.600000000000001" customHeight="1">
      <c r="B3" s="309"/>
      <c r="C3" s="309"/>
      <c r="D3" s="309"/>
      <c r="E3" s="309"/>
      <c r="F3" s="309"/>
      <c r="G3" s="309"/>
      <c r="H3" s="309"/>
      <c r="I3" s="309"/>
      <c r="J3" s="309"/>
      <c r="K3" s="309"/>
      <c r="L3" s="309"/>
      <c r="M3" s="858" t="str">
        <f>'例　①収支予算書　競技会事業費'!L3</f>
        <v>〔競技会事業費〕</v>
      </c>
      <c r="N3" s="858"/>
      <c r="O3" s="858"/>
      <c r="P3" s="858"/>
      <c r="Q3" s="858"/>
      <c r="R3" s="309"/>
      <c r="S3" s="309"/>
      <c r="T3" s="309"/>
      <c r="U3" s="309"/>
      <c r="V3" s="309"/>
      <c r="W3" s="309"/>
      <c r="X3" s="309"/>
      <c r="Y3" s="309"/>
      <c r="Z3" s="309"/>
      <c r="AA3" s="309"/>
      <c r="AB3" s="309"/>
      <c r="AC3" s="309"/>
      <c r="AD3" s="309"/>
    </row>
    <row r="4" spans="1:30" ht="13.2" customHeight="1" thickBot="1">
      <c r="A4" s="961"/>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row>
    <row r="5" spans="1:30" ht="19.95" customHeight="1">
      <c r="A5" s="258"/>
      <c r="B5" s="258"/>
      <c r="C5" s="258"/>
      <c r="M5" s="808" t="s">
        <v>247</v>
      </c>
      <c r="N5" s="809"/>
      <c r="O5" s="809"/>
      <c r="P5" s="809"/>
      <c r="Q5" s="809"/>
      <c r="R5" s="810"/>
      <c r="S5" s="939" t="str">
        <f>'例　①収支予算書　競技会事業費'!V5</f>
        <v>札幌地区バスケットボール協会</v>
      </c>
      <c r="T5" s="940"/>
      <c r="U5" s="940"/>
      <c r="V5" s="940"/>
      <c r="W5" s="940"/>
      <c r="X5" s="940"/>
      <c r="Y5" s="940"/>
      <c r="Z5" s="940"/>
      <c r="AA5" s="940"/>
      <c r="AB5" s="940"/>
      <c r="AC5" s="940"/>
      <c r="AD5" s="941"/>
    </row>
    <row r="6" spans="1:30" ht="19.95" customHeight="1">
      <c r="A6" s="259"/>
      <c r="B6" s="258"/>
      <c r="C6" s="258"/>
      <c r="M6" s="811" t="s">
        <v>248</v>
      </c>
      <c r="N6" s="812"/>
      <c r="O6" s="812"/>
      <c r="P6" s="812"/>
      <c r="Q6" s="812"/>
      <c r="R6" s="813"/>
      <c r="S6" s="942" t="str">
        <f>'例　①収支予算書　競技会事業費'!V6</f>
        <v>財務部</v>
      </c>
      <c r="T6" s="943"/>
      <c r="U6" s="943"/>
      <c r="V6" s="943"/>
      <c r="W6" s="943"/>
      <c r="X6" s="943"/>
      <c r="Y6" s="943"/>
      <c r="Z6" s="943"/>
      <c r="AA6" s="943"/>
      <c r="AB6" s="943"/>
      <c r="AC6" s="943"/>
      <c r="AD6" s="944"/>
    </row>
    <row r="7" spans="1:30" ht="19.95" customHeight="1">
      <c r="A7" s="259"/>
      <c r="B7" s="258"/>
      <c r="C7" s="258"/>
      <c r="M7" s="811" t="s">
        <v>24</v>
      </c>
      <c r="N7" s="812"/>
      <c r="O7" s="812"/>
      <c r="P7" s="812"/>
      <c r="Q7" s="812"/>
      <c r="R7" s="813"/>
      <c r="S7" s="942" t="str">
        <f>'例　①収支予算書　競技会事業費'!V7</f>
        <v>部長　　野村　慶一</v>
      </c>
      <c r="T7" s="943"/>
      <c r="U7" s="943"/>
      <c r="V7" s="943"/>
      <c r="W7" s="943"/>
      <c r="X7" s="943"/>
      <c r="Y7" s="943"/>
      <c r="Z7" s="943"/>
      <c r="AA7" s="943"/>
      <c r="AB7" s="943"/>
      <c r="AC7" s="943"/>
      <c r="AD7" s="944"/>
    </row>
    <row r="8" spans="1:30" ht="16.5" customHeight="1" thickBot="1">
      <c r="A8" s="258"/>
      <c r="B8" s="258"/>
      <c r="C8" s="258"/>
      <c r="M8" s="814" t="s">
        <v>372</v>
      </c>
      <c r="N8" s="815"/>
      <c r="O8" s="815"/>
      <c r="P8" s="815"/>
      <c r="Q8" s="815"/>
      <c r="R8" s="816"/>
      <c r="S8" s="945" t="str">
        <f>'例　①収支予算書　競技会事業費'!V8</f>
        <v>090-XXXX-XXXX</v>
      </c>
      <c r="T8" s="946"/>
      <c r="U8" s="946"/>
      <c r="V8" s="946"/>
      <c r="W8" s="946"/>
      <c r="X8" s="946"/>
      <c r="Y8" s="946"/>
      <c r="Z8" s="946"/>
      <c r="AA8" s="946"/>
      <c r="AB8" s="946"/>
      <c r="AC8" s="946"/>
      <c r="AD8" s="947"/>
    </row>
    <row r="9" spans="1:30" ht="16.5" customHeight="1">
      <c r="A9" s="260"/>
      <c r="B9" s="260"/>
      <c r="C9" s="260"/>
      <c r="D9" s="261"/>
      <c r="E9" s="261"/>
      <c r="F9" s="261"/>
      <c r="M9" s="262"/>
      <c r="N9" s="262"/>
      <c r="O9" s="262"/>
      <c r="P9" s="865"/>
      <c r="Q9" s="865"/>
      <c r="R9" s="865"/>
      <c r="S9" s="865"/>
      <c r="T9" s="865"/>
      <c r="U9" s="865"/>
      <c r="V9" s="865"/>
      <c r="W9" s="865"/>
      <c r="X9" s="865"/>
      <c r="Y9" s="865"/>
      <c r="Z9" s="865"/>
      <c r="AA9" s="866"/>
      <c r="AB9" s="866"/>
      <c r="AC9" s="866"/>
      <c r="AD9" s="866"/>
    </row>
    <row r="10" spans="1:30" ht="25.95" customHeight="1" thickBot="1">
      <c r="A10" s="260"/>
      <c r="B10" s="260"/>
      <c r="C10" s="260"/>
      <c r="D10" s="263"/>
      <c r="E10" s="263"/>
      <c r="F10" s="263"/>
      <c r="G10" s="75"/>
      <c r="H10" s="75"/>
      <c r="I10" s="75"/>
      <c r="J10" s="75"/>
      <c r="K10" s="75"/>
      <c r="L10" s="75"/>
      <c r="M10" s="75"/>
      <c r="N10" s="75"/>
      <c r="O10" s="75"/>
      <c r="P10" s="75"/>
      <c r="Q10" s="75"/>
      <c r="R10" s="75"/>
      <c r="S10" s="75"/>
      <c r="T10" s="75"/>
      <c r="U10" s="75"/>
      <c r="V10" s="75"/>
      <c r="W10" s="75"/>
      <c r="X10" s="75"/>
      <c r="Y10" s="75"/>
      <c r="Z10" s="75"/>
      <c r="AA10" s="75"/>
      <c r="AB10" s="75"/>
      <c r="AC10" s="75"/>
    </row>
    <row r="11" spans="1:30" ht="21" customHeight="1" thickBot="1">
      <c r="A11" s="958" t="s">
        <v>78</v>
      </c>
      <c r="B11" s="959"/>
      <c r="C11" s="959"/>
      <c r="D11" s="867" t="str">
        <f>'例　①収支予算書　競技会事業費'!D10:AD10</f>
        <v>競技会事業費</v>
      </c>
      <c r="E11" s="868"/>
      <c r="F11" s="868"/>
      <c r="G11" s="868"/>
      <c r="H11" s="868"/>
      <c r="I11" s="868"/>
      <c r="J11" s="868"/>
      <c r="K11" s="868"/>
      <c r="L11" s="868"/>
      <c r="M11" s="868"/>
      <c r="N11" s="868"/>
      <c r="O11" s="868"/>
      <c r="P11" s="868"/>
      <c r="Q11" s="868"/>
      <c r="R11" s="868"/>
      <c r="S11" s="868"/>
      <c r="T11" s="868"/>
      <c r="U11" s="868"/>
      <c r="V11" s="868"/>
      <c r="W11" s="868"/>
      <c r="X11" s="868"/>
      <c r="Y11" s="868"/>
      <c r="Z11" s="868"/>
      <c r="AA11" s="868"/>
      <c r="AB11" s="868"/>
      <c r="AC11" s="868"/>
      <c r="AD11" s="869"/>
    </row>
    <row r="12" spans="1:30" ht="21.45" customHeight="1" thickBot="1">
      <c r="A12" s="937" t="s">
        <v>68</v>
      </c>
      <c r="B12" s="938"/>
      <c r="C12" s="938"/>
      <c r="D12" s="962" t="str">
        <f>'例　①収支予算書　競技会事業費'!D11</f>
        <v>【社会人】</v>
      </c>
      <c r="E12" s="963"/>
      <c r="F12" s="963"/>
      <c r="G12" s="868" t="str">
        <f>'例　①収支予算書　競技会事業費'!J11</f>
        <v>第100回〇〇地区協会　会長杯フェスティバル大会　</v>
      </c>
      <c r="H12" s="868"/>
      <c r="I12" s="868"/>
      <c r="J12" s="868"/>
      <c r="K12" s="868"/>
      <c r="L12" s="868"/>
      <c r="M12" s="868"/>
      <c r="N12" s="868"/>
      <c r="O12" s="868"/>
      <c r="P12" s="868"/>
      <c r="Q12" s="868"/>
      <c r="R12" s="868"/>
      <c r="S12" s="868"/>
      <c r="T12" s="868"/>
      <c r="U12" s="868"/>
      <c r="V12" s="868"/>
      <c r="W12" s="868"/>
      <c r="X12" s="868"/>
      <c r="Y12" s="868"/>
      <c r="Z12" s="868"/>
      <c r="AA12" s="868"/>
      <c r="AB12" s="868"/>
      <c r="AC12" s="868"/>
      <c r="AD12" s="869"/>
    </row>
    <row r="13" spans="1:30" ht="21.45" customHeight="1" thickBot="1">
      <c r="A13" s="937" t="s">
        <v>74</v>
      </c>
      <c r="B13" s="938"/>
      <c r="C13" s="938"/>
      <c r="D13" s="434">
        <v>20</v>
      </c>
      <c r="E13" s="280">
        <f>'例　①収支予算書　競技会事業費'!D15</f>
        <v>26</v>
      </c>
      <c r="F13" s="280" t="s">
        <v>404</v>
      </c>
      <c r="G13" s="282">
        <f>'例　①収支予算書　競技会事業費'!F15</f>
        <v>10</v>
      </c>
      <c r="H13" s="282" t="s">
        <v>405</v>
      </c>
      <c r="I13" s="282">
        <f>'例　①収支予算書　競技会事業費'!H15</f>
        <v>5</v>
      </c>
      <c r="J13" s="280" t="s">
        <v>406</v>
      </c>
      <c r="K13" s="280" t="s">
        <v>407</v>
      </c>
      <c r="L13" s="280">
        <v>20</v>
      </c>
      <c r="M13" s="280">
        <f>'例　①収支予算書　競技会事業費'!L15</f>
        <v>26</v>
      </c>
      <c r="N13" s="280" t="s">
        <v>404</v>
      </c>
      <c r="O13" s="280">
        <f>'例　①収支予算書　競技会事業費'!N15</f>
        <v>10</v>
      </c>
      <c r="P13" s="282" t="s">
        <v>405</v>
      </c>
      <c r="Q13" s="282">
        <f>'例　①収支予算書　競技会事業費'!P15</f>
        <v>6</v>
      </c>
      <c r="R13" s="282" t="s">
        <v>408</v>
      </c>
      <c r="S13" s="282"/>
      <c r="T13" s="282"/>
      <c r="U13" s="282"/>
      <c r="V13" s="282"/>
      <c r="W13" s="282"/>
      <c r="X13" s="282"/>
      <c r="Y13" s="282"/>
      <c r="Z13" s="282"/>
      <c r="AA13" s="281"/>
      <c r="AB13" s="281"/>
      <c r="AC13" s="281"/>
      <c r="AD13" s="283"/>
    </row>
    <row r="14" spans="1:30" ht="21" customHeight="1" thickBot="1">
      <c r="A14" s="935" t="s">
        <v>76</v>
      </c>
      <c r="B14" s="936"/>
      <c r="C14" s="936"/>
      <c r="D14" s="867" t="str">
        <f>'例　①収支予算書　競技会事業費'!C16</f>
        <v>〇〇総合体育館、〇〇高校体育館</v>
      </c>
      <c r="E14" s="868"/>
      <c r="F14" s="868"/>
      <c r="G14" s="868"/>
      <c r="H14" s="868"/>
      <c r="I14" s="868"/>
      <c r="J14" s="868"/>
      <c r="K14" s="868"/>
      <c r="L14" s="868"/>
      <c r="M14" s="868"/>
      <c r="N14" s="868"/>
      <c r="O14" s="868"/>
      <c r="P14" s="868"/>
      <c r="Q14" s="868"/>
      <c r="R14" s="868"/>
      <c r="S14" s="868"/>
      <c r="T14" s="868"/>
      <c r="U14" s="868"/>
      <c r="V14" s="868"/>
      <c r="W14" s="868"/>
      <c r="X14" s="868"/>
      <c r="Y14" s="868"/>
      <c r="Z14" s="868"/>
      <c r="AA14" s="868"/>
      <c r="AB14" s="868"/>
      <c r="AC14" s="868"/>
      <c r="AD14" s="869"/>
    </row>
    <row r="15" spans="1:30" ht="12.6" customHeight="1">
      <c r="A15" s="264"/>
      <c r="B15" s="264"/>
      <c r="C15" s="264"/>
      <c r="D15" s="264"/>
      <c r="E15" s="264"/>
      <c r="F15" s="264"/>
      <c r="G15" s="264"/>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row>
    <row r="16" spans="1:30" ht="24" customHeight="1" thickBot="1">
      <c r="A16" s="73" t="s">
        <v>7</v>
      </c>
      <c r="B16" s="77"/>
      <c r="C16" s="77"/>
      <c r="D16" s="77"/>
      <c r="E16" s="77"/>
      <c r="F16" s="77"/>
      <c r="G16" s="960" t="s">
        <v>5</v>
      </c>
      <c r="H16" s="960"/>
      <c r="I16" s="960"/>
      <c r="J16" s="960"/>
      <c r="K16" s="960"/>
      <c r="L16" s="960"/>
      <c r="M16" s="960"/>
      <c r="N16" s="960"/>
      <c r="O16" s="960"/>
      <c r="P16" s="960"/>
      <c r="Q16" s="960"/>
      <c r="R16" s="960"/>
      <c r="S16" s="960"/>
      <c r="T16" s="960"/>
      <c r="U16" s="960"/>
      <c r="V16" s="960"/>
      <c r="W16" s="960"/>
      <c r="X16" s="960"/>
      <c r="Y16" s="960"/>
      <c r="Z16" s="960"/>
      <c r="AA16" s="960"/>
      <c r="AB16" s="960"/>
      <c r="AC16" s="960"/>
      <c r="AD16" s="960"/>
    </row>
    <row r="17" spans="1:40" ht="18" customHeight="1" thickBot="1">
      <c r="A17" s="923" t="s">
        <v>4</v>
      </c>
      <c r="B17" s="860"/>
      <c r="C17" s="861"/>
      <c r="D17" s="923" t="s">
        <v>32</v>
      </c>
      <c r="E17" s="860"/>
      <c r="F17" s="861"/>
      <c r="G17" s="923" t="s">
        <v>46</v>
      </c>
      <c r="H17" s="860"/>
      <c r="I17" s="861"/>
      <c r="J17" s="964" t="s">
        <v>6</v>
      </c>
      <c r="K17" s="965"/>
      <c r="L17" s="965"/>
      <c r="M17" s="965"/>
      <c r="N17" s="965"/>
      <c r="O17" s="965"/>
      <c r="P17" s="965"/>
      <c r="Q17" s="965"/>
      <c r="R17" s="965"/>
      <c r="S17" s="965"/>
      <c r="T17" s="965"/>
      <c r="U17" s="965"/>
      <c r="V17" s="965"/>
      <c r="W17" s="965"/>
      <c r="X17" s="965"/>
      <c r="Y17" s="965"/>
      <c r="Z17" s="965"/>
      <c r="AA17" s="965"/>
      <c r="AB17" s="965"/>
      <c r="AC17" s="965"/>
      <c r="AD17" s="966"/>
    </row>
    <row r="18" spans="1:40" ht="18" customHeight="1">
      <c r="A18" s="911" t="s">
        <v>340</v>
      </c>
      <c r="B18" s="912"/>
      <c r="C18" s="912"/>
      <c r="D18" s="883">
        <f>'例　①収支予算書　競技会事業費'!D23</f>
        <v>0</v>
      </c>
      <c r="E18" s="884"/>
      <c r="F18" s="885"/>
      <c r="G18" s="906"/>
      <c r="H18" s="907"/>
      <c r="I18" s="855"/>
      <c r="J18" s="870"/>
      <c r="K18" s="871"/>
      <c r="L18" s="871"/>
      <c r="M18" s="871"/>
      <c r="N18" s="871"/>
      <c r="O18" s="871"/>
      <c r="P18" s="871"/>
      <c r="Q18" s="871"/>
      <c r="R18" s="871"/>
      <c r="S18" s="871"/>
      <c r="T18" s="871"/>
      <c r="U18" s="871"/>
      <c r="V18" s="871"/>
      <c r="W18" s="871"/>
      <c r="X18" s="871"/>
      <c r="Y18" s="871"/>
      <c r="Z18" s="871"/>
      <c r="AA18" s="871"/>
      <c r="AB18" s="871"/>
      <c r="AC18" s="871"/>
      <c r="AD18" s="872"/>
    </row>
    <row r="19" spans="1:40" ht="18" customHeight="1">
      <c r="A19" s="913" t="s">
        <v>35</v>
      </c>
      <c r="B19" s="914"/>
      <c r="C19" s="914"/>
      <c r="D19" s="886">
        <f>'例　①収支予算書　競技会事業費'!D24</f>
        <v>60000</v>
      </c>
      <c r="E19" s="887"/>
      <c r="F19" s="888"/>
      <c r="G19" s="898">
        <v>70000</v>
      </c>
      <c r="H19" s="899"/>
      <c r="I19" s="801"/>
      <c r="J19" s="951" t="s">
        <v>472</v>
      </c>
      <c r="K19" s="952"/>
      <c r="L19" s="952"/>
      <c r="M19" s="952"/>
      <c r="N19" s="952"/>
      <c r="O19" s="952"/>
      <c r="P19" s="952"/>
      <c r="Q19" s="952"/>
      <c r="R19" s="952"/>
      <c r="S19" s="952"/>
      <c r="T19" s="952"/>
      <c r="U19" s="952"/>
      <c r="V19" s="952"/>
      <c r="W19" s="952"/>
      <c r="X19" s="952"/>
      <c r="Y19" s="952"/>
      <c r="Z19" s="952"/>
      <c r="AA19" s="952"/>
      <c r="AB19" s="952"/>
      <c r="AC19" s="952"/>
      <c r="AD19" s="953"/>
    </row>
    <row r="20" spans="1:40" ht="18" customHeight="1">
      <c r="A20" s="913" t="s">
        <v>36</v>
      </c>
      <c r="B20" s="914"/>
      <c r="C20" s="914"/>
      <c r="D20" s="886">
        <f>'例　①収支予算書　競技会事業費'!D25</f>
        <v>0</v>
      </c>
      <c r="E20" s="887"/>
      <c r="F20" s="888"/>
      <c r="G20" s="898"/>
      <c r="H20" s="899"/>
      <c r="I20" s="801"/>
      <c r="J20" s="951"/>
      <c r="K20" s="952"/>
      <c r="L20" s="952"/>
      <c r="M20" s="952"/>
      <c r="N20" s="952"/>
      <c r="O20" s="952"/>
      <c r="P20" s="952"/>
      <c r="Q20" s="952"/>
      <c r="R20" s="952"/>
      <c r="S20" s="952"/>
      <c r="T20" s="952"/>
      <c r="U20" s="952"/>
      <c r="V20" s="952"/>
      <c r="W20" s="952"/>
      <c r="X20" s="952"/>
      <c r="Y20" s="952"/>
      <c r="Z20" s="952"/>
      <c r="AA20" s="952"/>
      <c r="AB20" s="952"/>
      <c r="AC20" s="952"/>
      <c r="AD20" s="953"/>
    </row>
    <row r="21" spans="1:40" ht="18" customHeight="1">
      <c r="A21" s="913" t="s">
        <v>37</v>
      </c>
      <c r="B21" s="914"/>
      <c r="C21" s="914"/>
      <c r="D21" s="886">
        <f>'例　①収支予算書　競技会事業費'!D26</f>
        <v>0</v>
      </c>
      <c r="E21" s="887"/>
      <c r="F21" s="888"/>
      <c r="G21" s="898"/>
      <c r="H21" s="899"/>
      <c r="I21" s="801"/>
      <c r="J21" s="951"/>
      <c r="K21" s="952"/>
      <c r="L21" s="952"/>
      <c r="M21" s="952"/>
      <c r="N21" s="952"/>
      <c r="O21" s="952"/>
      <c r="P21" s="952"/>
      <c r="Q21" s="952"/>
      <c r="R21" s="952"/>
      <c r="S21" s="952"/>
      <c r="T21" s="952"/>
      <c r="U21" s="952"/>
      <c r="V21" s="952"/>
      <c r="W21" s="952"/>
      <c r="X21" s="952"/>
      <c r="Y21" s="952"/>
      <c r="Z21" s="952"/>
      <c r="AA21" s="952"/>
      <c r="AB21" s="952"/>
      <c r="AC21" s="952"/>
      <c r="AD21" s="953"/>
    </row>
    <row r="22" spans="1:40" ht="18" customHeight="1">
      <c r="A22" s="915" t="s">
        <v>38</v>
      </c>
      <c r="B22" s="916"/>
      <c r="C22" s="916"/>
      <c r="D22" s="886">
        <f>'例　①収支予算書　競技会事業費'!D27</f>
        <v>0</v>
      </c>
      <c r="E22" s="887"/>
      <c r="F22" s="888"/>
      <c r="G22" s="898"/>
      <c r="H22" s="899"/>
      <c r="I22" s="801"/>
      <c r="J22" s="954"/>
      <c r="K22" s="955"/>
      <c r="L22" s="955"/>
      <c r="M22" s="955"/>
      <c r="N22" s="955"/>
      <c r="O22" s="955"/>
      <c r="P22" s="955"/>
      <c r="Q22" s="955"/>
      <c r="R22" s="955"/>
      <c r="S22" s="955"/>
      <c r="T22" s="955"/>
      <c r="U22" s="955"/>
      <c r="V22" s="955"/>
      <c r="W22" s="955"/>
      <c r="X22" s="955"/>
      <c r="Y22" s="955"/>
      <c r="Z22" s="955"/>
      <c r="AA22" s="955"/>
      <c r="AB22" s="955"/>
      <c r="AC22" s="955"/>
      <c r="AD22" s="956"/>
    </row>
    <row r="23" spans="1:40" ht="18" customHeight="1">
      <c r="A23" s="917" t="s">
        <v>39</v>
      </c>
      <c r="B23" s="918"/>
      <c r="C23" s="918"/>
      <c r="D23" s="886">
        <f>'例　①収支予算書　競技会事業費'!D28</f>
        <v>25000</v>
      </c>
      <c r="E23" s="887"/>
      <c r="F23" s="888"/>
      <c r="G23" s="908">
        <f>M23*R23</f>
        <v>12000</v>
      </c>
      <c r="H23" s="909"/>
      <c r="I23" s="910"/>
      <c r="J23" s="637" t="s">
        <v>288</v>
      </c>
      <c r="K23" s="548"/>
      <c r="L23" s="638"/>
      <c r="M23" s="549">
        <v>300</v>
      </c>
      <c r="N23" s="876"/>
      <c r="O23" s="742" t="s">
        <v>289</v>
      </c>
      <c r="P23" s="743"/>
      <c r="Q23" s="957"/>
      <c r="R23" s="549">
        <v>40</v>
      </c>
      <c r="S23" s="550"/>
      <c r="T23" s="284"/>
      <c r="U23" s="276"/>
      <c r="V23" s="276"/>
      <c r="W23" s="276"/>
      <c r="X23" s="276"/>
      <c r="Y23" s="276"/>
      <c r="Z23" s="276"/>
      <c r="AA23" s="276"/>
      <c r="AB23" s="276"/>
      <c r="AC23" s="276"/>
      <c r="AD23" s="279"/>
    </row>
    <row r="24" spans="1:40" ht="18" customHeight="1" thickBot="1">
      <c r="A24" s="915" t="s">
        <v>40</v>
      </c>
      <c r="B24" s="916"/>
      <c r="C24" s="916"/>
      <c r="D24" s="886">
        <f>'例　①収支予算書　競技会事業費'!D29</f>
        <v>424000</v>
      </c>
      <c r="E24" s="887"/>
      <c r="F24" s="888"/>
      <c r="G24" s="908">
        <f>M24*(R24+W24)+AB24</f>
        <v>315000</v>
      </c>
      <c r="H24" s="909"/>
      <c r="I24" s="910"/>
      <c r="J24" s="637" t="s">
        <v>285</v>
      </c>
      <c r="K24" s="548"/>
      <c r="L24" s="638"/>
      <c r="M24" s="674">
        <v>13000</v>
      </c>
      <c r="N24" s="899"/>
      <c r="O24" s="547" t="s">
        <v>287</v>
      </c>
      <c r="P24" s="548"/>
      <c r="Q24" s="638"/>
      <c r="R24" s="549">
        <v>8</v>
      </c>
      <c r="S24" s="550"/>
      <c r="T24" s="547" t="s">
        <v>286</v>
      </c>
      <c r="U24" s="548"/>
      <c r="V24" s="548"/>
      <c r="W24" s="549">
        <v>8</v>
      </c>
      <c r="X24" s="550"/>
      <c r="Y24" s="832" t="s">
        <v>409</v>
      </c>
      <c r="Z24" s="833"/>
      <c r="AA24" s="834"/>
      <c r="AB24" s="873">
        <f>AM30</f>
        <v>107000</v>
      </c>
      <c r="AC24" s="874"/>
      <c r="AD24" s="875"/>
      <c r="AF24" s="73" t="s">
        <v>375</v>
      </c>
      <c r="AH24" s="175"/>
      <c r="AI24" s="200"/>
      <c r="AJ24" s="74"/>
      <c r="AK24" s="74"/>
      <c r="AL24" s="74"/>
      <c r="AM24" s="74"/>
      <c r="AN24" s="201"/>
    </row>
    <row r="25" spans="1:40" ht="18" customHeight="1" thickBot="1">
      <c r="A25" s="913" t="s">
        <v>41</v>
      </c>
      <c r="B25" s="914"/>
      <c r="C25" s="914"/>
      <c r="D25" s="886">
        <f>'例　①収支予算書　競技会事業費'!D30</f>
        <v>0</v>
      </c>
      <c r="E25" s="887"/>
      <c r="F25" s="888"/>
      <c r="G25" s="898"/>
      <c r="H25" s="899"/>
      <c r="I25" s="801"/>
      <c r="J25" s="954"/>
      <c r="K25" s="955"/>
      <c r="L25" s="955"/>
      <c r="M25" s="955"/>
      <c r="N25" s="955"/>
      <c r="O25" s="955"/>
      <c r="P25" s="955"/>
      <c r="Q25" s="955"/>
      <c r="R25" s="955"/>
      <c r="S25" s="955"/>
      <c r="T25" s="955"/>
      <c r="U25" s="955"/>
      <c r="V25" s="955"/>
      <c r="W25" s="955"/>
      <c r="X25" s="955"/>
      <c r="Y25" s="955"/>
      <c r="Z25" s="955"/>
      <c r="AA25" s="955"/>
      <c r="AB25" s="955"/>
      <c r="AC25" s="955"/>
      <c r="AD25" s="956"/>
      <c r="AF25" s="967" t="s">
        <v>347</v>
      </c>
      <c r="AG25" s="968"/>
      <c r="AH25" s="316" t="s">
        <v>285</v>
      </c>
      <c r="AI25" s="318" t="s">
        <v>342</v>
      </c>
      <c r="AJ25" s="317" t="s">
        <v>292</v>
      </c>
      <c r="AK25" s="319" t="s">
        <v>286</v>
      </c>
      <c r="AL25" s="317" t="s">
        <v>292</v>
      </c>
      <c r="AM25" s="969" t="s">
        <v>11</v>
      </c>
      <c r="AN25" s="970"/>
    </row>
    <row r="26" spans="1:40" ht="18" customHeight="1" thickTop="1">
      <c r="A26" s="913" t="s">
        <v>42</v>
      </c>
      <c r="B26" s="914"/>
      <c r="C26" s="914"/>
      <c r="D26" s="886">
        <f>'例　①収支予算書　競技会事業費'!D31</f>
        <v>0</v>
      </c>
      <c r="E26" s="887"/>
      <c r="F26" s="888"/>
      <c r="G26" s="898"/>
      <c r="H26" s="899"/>
      <c r="I26" s="801"/>
      <c r="J26" s="954"/>
      <c r="K26" s="955"/>
      <c r="L26" s="955"/>
      <c r="M26" s="955"/>
      <c r="N26" s="955"/>
      <c r="O26" s="955"/>
      <c r="P26" s="955"/>
      <c r="Q26" s="955"/>
      <c r="R26" s="955"/>
      <c r="S26" s="955"/>
      <c r="T26" s="955"/>
      <c r="U26" s="955"/>
      <c r="V26" s="955"/>
      <c r="W26" s="955"/>
      <c r="X26" s="955"/>
      <c r="Y26" s="955"/>
      <c r="Z26" s="955"/>
      <c r="AA26" s="955"/>
      <c r="AB26" s="955"/>
      <c r="AC26" s="955"/>
      <c r="AD26" s="956"/>
      <c r="AF26" s="577" t="s">
        <v>473</v>
      </c>
      <c r="AG26" s="578"/>
      <c r="AH26" s="219">
        <v>3000</v>
      </c>
      <c r="AI26" s="190">
        <v>3</v>
      </c>
      <c r="AJ26" s="202">
        <f>AH26*AI26</f>
        <v>9000</v>
      </c>
      <c r="AK26" s="190">
        <v>3</v>
      </c>
      <c r="AL26" s="202">
        <f>AH26*AK26</f>
        <v>9000</v>
      </c>
      <c r="AM26" s="971">
        <f>AJ26+AL26</f>
        <v>18000</v>
      </c>
      <c r="AN26" s="972"/>
    </row>
    <row r="27" spans="1:40" ht="18" customHeight="1">
      <c r="A27" s="915" t="s">
        <v>43</v>
      </c>
      <c r="B27" s="916"/>
      <c r="C27" s="916"/>
      <c r="D27" s="886">
        <f>'例　①収支予算書　競技会事業費'!D32</f>
        <v>0</v>
      </c>
      <c r="E27" s="887"/>
      <c r="F27" s="888"/>
      <c r="G27" s="898"/>
      <c r="H27" s="899"/>
      <c r="I27" s="801"/>
      <c r="J27" s="954"/>
      <c r="K27" s="955"/>
      <c r="L27" s="955"/>
      <c r="M27" s="955"/>
      <c r="N27" s="955"/>
      <c r="O27" s="955"/>
      <c r="P27" s="955"/>
      <c r="Q27" s="955"/>
      <c r="R27" s="955"/>
      <c r="S27" s="955"/>
      <c r="T27" s="955"/>
      <c r="U27" s="955"/>
      <c r="V27" s="955"/>
      <c r="W27" s="955"/>
      <c r="X27" s="955"/>
      <c r="Y27" s="955"/>
      <c r="Z27" s="955"/>
      <c r="AA27" s="955"/>
      <c r="AB27" s="955"/>
      <c r="AC27" s="955"/>
      <c r="AD27" s="956"/>
      <c r="AF27" s="728" t="s">
        <v>474</v>
      </c>
      <c r="AG27" s="729"/>
      <c r="AH27" s="293">
        <v>5000</v>
      </c>
      <c r="AI27" s="195">
        <v>5</v>
      </c>
      <c r="AJ27" s="203">
        <f>AH27*AI27</f>
        <v>25000</v>
      </c>
      <c r="AK27" s="195">
        <v>3</v>
      </c>
      <c r="AL27" s="203">
        <f>AH27*AK27</f>
        <v>15000</v>
      </c>
      <c r="AM27" s="973">
        <f>AJ27+AL27</f>
        <v>40000</v>
      </c>
      <c r="AN27" s="974"/>
    </row>
    <row r="28" spans="1:40" ht="18" customHeight="1" thickBot="1">
      <c r="A28" s="921" t="s">
        <v>44</v>
      </c>
      <c r="B28" s="922"/>
      <c r="C28" s="922"/>
      <c r="D28" s="895">
        <f>'例　①収支予算書　競技会事業費'!D33</f>
        <v>0</v>
      </c>
      <c r="E28" s="896"/>
      <c r="F28" s="897"/>
      <c r="G28" s="900"/>
      <c r="H28" s="901"/>
      <c r="I28" s="902"/>
      <c r="J28" s="948"/>
      <c r="K28" s="949"/>
      <c r="L28" s="949"/>
      <c r="M28" s="949"/>
      <c r="N28" s="949"/>
      <c r="O28" s="949"/>
      <c r="P28" s="949"/>
      <c r="Q28" s="949"/>
      <c r="R28" s="949"/>
      <c r="S28" s="949"/>
      <c r="T28" s="949"/>
      <c r="U28" s="949"/>
      <c r="V28" s="949"/>
      <c r="W28" s="949"/>
      <c r="X28" s="949"/>
      <c r="Y28" s="949"/>
      <c r="Z28" s="949"/>
      <c r="AA28" s="949"/>
      <c r="AB28" s="949"/>
      <c r="AC28" s="949"/>
      <c r="AD28" s="950"/>
      <c r="AF28" s="728" t="s">
        <v>475</v>
      </c>
      <c r="AG28" s="729"/>
      <c r="AH28" s="293">
        <v>7000</v>
      </c>
      <c r="AI28" s="195">
        <v>4</v>
      </c>
      <c r="AJ28" s="203">
        <f>AH28*AI28</f>
        <v>28000</v>
      </c>
      <c r="AK28" s="195">
        <v>3</v>
      </c>
      <c r="AL28" s="203">
        <f>AH28*AK28</f>
        <v>21000</v>
      </c>
      <c r="AM28" s="973">
        <f>AJ28+AL28</f>
        <v>49000</v>
      </c>
      <c r="AN28" s="974"/>
    </row>
    <row r="29" spans="1:40" ht="18" customHeight="1" thickBot="1">
      <c r="A29" s="923" t="s">
        <v>0</v>
      </c>
      <c r="B29" s="860"/>
      <c r="C29" s="860"/>
      <c r="D29" s="920">
        <f>'例　①収支予算書　競技会事業費'!D34</f>
        <v>509000</v>
      </c>
      <c r="E29" s="920"/>
      <c r="F29" s="920"/>
      <c r="G29" s="877">
        <f>SUM(G18:G28)</f>
        <v>397000</v>
      </c>
      <c r="H29" s="878"/>
      <c r="I29" s="879"/>
      <c r="J29" s="96"/>
      <c r="K29" s="96"/>
      <c r="L29" s="96"/>
      <c r="M29" s="239"/>
      <c r="N29" s="239"/>
      <c r="O29" s="239"/>
      <c r="P29" s="77"/>
      <c r="Q29" s="77"/>
      <c r="R29" s="77"/>
      <c r="S29" s="77"/>
      <c r="T29" s="77"/>
      <c r="U29" s="77"/>
      <c r="V29" s="77"/>
      <c r="W29" s="77"/>
      <c r="X29" s="77"/>
      <c r="Y29" s="77"/>
      <c r="Z29" s="77"/>
      <c r="AA29" s="77"/>
      <c r="AB29" s="77"/>
      <c r="AC29" s="77"/>
      <c r="AD29" s="77"/>
      <c r="AF29" s="733"/>
      <c r="AG29" s="734"/>
      <c r="AH29" s="294"/>
      <c r="AI29" s="198"/>
      <c r="AJ29" s="320">
        <f>AH29*AI29</f>
        <v>0</v>
      </c>
      <c r="AK29" s="198"/>
      <c r="AL29" s="320">
        <f>AH29*AK29</f>
        <v>0</v>
      </c>
      <c r="AM29" s="975">
        <f>AJ29+AL29</f>
        <v>0</v>
      </c>
      <c r="AN29" s="976"/>
    </row>
    <row r="30" spans="1:40" ht="18" customHeight="1">
      <c r="A30" s="265"/>
      <c r="B30" s="265"/>
      <c r="C30" s="265"/>
      <c r="D30" s="266"/>
      <c r="E30" s="266"/>
      <c r="F30" s="266"/>
      <c r="G30" s="77"/>
      <c r="H30" s="77"/>
      <c r="I30" s="77"/>
      <c r="J30" s="77"/>
      <c r="K30" s="77"/>
      <c r="L30" s="77"/>
      <c r="M30" s="77"/>
      <c r="N30" s="77"/>
      <c r="O30" s="77"/>
      <c r="P30" s="77"/>
      <c r="Q30" s="77"/>
      <c r="R30" s="77"/>
      <c r="S30" s="77"/>
      <c r="T30" s="77"/>
      <c r="U30" s="77"/>
      <c r="V30" s="77"/>
      <c r="W30" s="77"/>
      <c r="X30" s="77"/>
      <c r="Y30" s="77"/>
      <c r="Z30" s="77"/>
      <c r="AA30" s="77"/>
      <c r="AB30" s="77"/>
      <c r="AC30" s="77"/>
      <c r="AD30" s="77"/>
      <c r="AF30" s="285"/>
      <c r="AG30" s="285"/>
      <c r="AH30" s="286"/>
      <c r="AI30" s="287"/>
      <c r="AJ30" s="287"/>
      <c r="AK30" s="287"/>
      <c r="AL30" s="209" t="s">
        <v>348</v>
      </c>
      <c r="AM30" s="584">
        <f>SUM(AM26:AN29)</f>
        <v>107000</v>
      </c>
      <c r="AN30" s="584"/>
    </row>
    <row r="31" spans="1:40" ht="24" customHeight="1" thickBot="1">
      <c r="A31" s="73" t="s">
        <v>21</v>
      </c>
    </row>
    <row r="32" spans="1:40" s="74" customFormat="1" ht="36" customHeight="1" thickBot="1">
      <c r="A32" s="923" t="s">
        <v>4</v>
      </c>
      <c r="B32" s="860"/>
      <c r="C32" s="860"/>
      <c r="D32" s="880" t="s">
        <v>32</v>
      </c>
      <c r="E32" s="881"/>
      <c r="F32" s="882"/>
      <c r="G32" s="880" t="s">
        <v>46</v>
      </c>
      <c r="H32" s="881"/>
      <c r="I32" s="882"/>
      <c r="J32" s="860" t="s">
        <v>591</v>
      </c>
      <c r="K32" s="860"/>
      <c r="L32" s="860"/>
      <c r="M32" s="860"/>
      <c r="N32" s="860"/>
      <c r="O32" s="860"/>
      <c r="P32" s="860"/>
      <c r="Q32" s="860"/>
      <c r="R32" s="860"/>
      <c r="S32" s="860"/>
      <c r="T32" s="860"/>
      <c r="U32" s="860"/>
      <c r="V32" s="860"/>
      <c r="W32" s="860"/>
      <c r="X32" s="860"/>
      <c r="Y32" s="860"/>
      <c r="Z32" s="860"/>
      <c r="AA32" s="860"/>
      <c r="AB32" s="860"/>
      <c r="AC32" s="860"/>
      <c r="AD32" s="861"/>
      <c r="AE32" s="73"/>
      <c r="AF32" s="73"/>
      <c r="AG32" s="73"/>
      <c r="AH32" s="73"/>
      <c r="AI32" s="73"/>
      <c r="AJ32" s="73"/>
      <c r="AK32" s="73"/>
      <c r="AL32" s="73"/>
    </row>
    <row r="33" spans="1:30" ht="36" customHeight="1">
      <c r="A33" s="925" t="s">
        <v>3</v>
      </c>
      <c r="B33" s="926"/>
      <c r="C33" s="927"/>
      <c r="D33" s="883">
        <f>'例　①収支予算書　競技会事業費'!D38</f>
        <v>51800</v>
      </c>
      <c r="E33" s="884"/>
      <c r="F33" s="885"/>
      <c r="G33" s="889">
        <f>支出明細集計_リスト!D4</f>
        <v>23087</v>
      </c>
      <c r="H33" s="890"/>
      <c r="I33" s="891"/>
      <c r="J33" s="856" t="str">
        <f>'例　③支出明細書'!W5</f>
        <v>組合せ会議日当、交通費16000、組合せ会議室使用料5500、組合せ会議軽食飲料費1587、</v>
      </c>
      <c r="K33" s="856"/>
      <c r="L33" s="856"/>
      <c r="M33" s="856"/>
      <c r="N33" s="856"/>
      <c r="O33" s="856"/>
      <c r="P33" s="856"/>
      <c r="Q33" s="856"/>
      <c r="R33" s="856"/>
      <c r="S33" s="856"/>
      <c r="T33" s="856"/>
      <c r="U33" s="856"/>
      <c r="V33" s="856"/>
      <c r="W33" s="856"/>
      <c r="X33" s="856"/>
      <c r="Y33" s="856"/>
      <c r="Z33" s="856"/>
      <c r="AA33" s="856"/>
      <c r="AB33" s="856"/>
      <c r="AC33" s="856"/>
      <c r="AD33" s="857"/>
    </row>
    <row r="34" spans="1:30" ht="50.25" customHeight="1">
      <c r="A34" s="917" t="s">
        <v>2</v>
      </c>
      <c r="B34" s="918"/>
      <c r="C34" s="919"/>
      <c r="D34" s="886">
        <f>'例　①収支予算書　競技会事業費'!D44</f>
        <v>108300</v>
      </c>
      <c r="E34" s="887"/>
      <c r="F34" s="888"/>
      <c r="G34" s="892">
        <f>支出明細集計_リスト!D6</f>
        <v>43000</v>
      </c>
      <c r="H34" s="893"/>
      <c r="I34" s="894"/>
      <c r="J34" s="856" t="str">
        <f>'例　③支出明細書'!W7</f>
        <v>〇〇総合体育館コート設営稼働役員日当、交通費10000、〇〇総合体育館1日目稼働役員日当、交通費16000、〇〇総合体育館1日目審判交通費500、□□総合体育館2日目稼働役員日当、交通費16000、□□総合体育館2日目審判交通費500、</v>
      </c>
      <c r="K34" s="856"/>
      <c r="L34" s="856"/>
      <c r="M34" s="856"/>
      <c r="N34" s="856"/>
      <c r="O34" s="856"/>
      <c r="P34" s="856"/>
      <c r="Q34" s="856"/>
      <c r="R34" s="856"/>
      <c r="S34" s="856"/>
      <c r="T34" s="856"/>
      <c r="U34" s="856"/>
      <c r="V34" s="856"/>
      <c r="W34" s="856"/>
      <c r="X34" s="856"/>
      <c r="Y34" s="856"/>
      <c r="Z34" s="856"/>
      <c r="AA34" s="856"/>
      <c r="AB34" s="856"/>
      <c r="AC34" s="856"/>
      <c r="AD34" s="857"/>
    </row>
    <row r="35" spans="1:30" ht="18" customHeight="1">
      <c r="A35" s="917" t="s">
        <v>1</v>
      </c>
      <c r="B35" s="918"/>
      <c r="C35" s="919"/>
      <c r="D35" s="886">
        <f>'例　①収支予算書　競技会事業費'!D50</f>
        <v>300</v>
      </c>
      <c r="E35" s="887"/>
      <c r="F35" s="888"/>
      <c r="G35" s="892">
        <f>支出明細集計_リスト!D8</f>
        <v>550</v>
      </c>
      <c r="H35" s="893"/>
      <c r="I35" s="894"/>
      <c r="J35" s="856" t="str">
        <f>'例　③支出明細書'!W9</f>
        <v>大会結果郵送代550</v>
      </c>
      <c r="K35" s="856"/>
      <c r="L35" s="856"/>
      <c r="M35" s="856"/>
      <c r="N35" s="856"/>
      <c r="O35" s="856"/>
      <c r="P35" s="856"/>
      <c r="Q35" s="856"/>
      <c r="R35" s="856"/>
      <c r="S35" s="856"/>
      <c r="T35" s="856"/>
      <c r="U35" s="856"/>
      <c r="V35" s="856"/>
      <c r="W35" s="856"/>
      <c r="X35" s="856"/>
      <c r="Y35" s="856"/>
      <c r="Z35" s="856"/>
      <c r="AA35" s="856"/>
      <c r="AB35" s="856"/>
      <c r="AC35" s="856"/>
      <c r="AD35" s="857"/>
    </row>
    <row r="36" spans="1:30" ht="18" customHeight="1">
      <c r="A36" s="917" t="s">
        <v>61</v>
      </c>
      <c r="B36" s="918"/>
      <c r="C36" s="919"/>
      <c r="D36" s="886">
        <f>'例　①収支予算書　競技会事業費'!D51</f>
        <v>14200</v>
      </c>
      <c r="E36" s="887"/>
      <c r="F36" s="888"/>
      <c r="G36" s="892">
        <f>支出明細集計_リスト!D10</f>
        <v>14220</v>
      </c>
      <c r="H36" s="893"/>
      <c r="I36" s="894"/>
      <c r="J36" s="856" t="str">
        <f>'例　③支出明細書'!W11</f>
        <v>ラインテープ代（2コート分）14000、靴用ビニール袋代220</v>
      </c>
      <c r="K36" s="856"/>
      <c r="L36" s="856"/>
      <c r="M36" s="856"/>
      <c r="N36" s="856"/>
      <c r="O36" s="856"/>
      <c r="P36" s="856"/>
      <c r="Q36" s="856"/>
      <c r="R36" s="856"/>
      <c r="S36" s="856"/>
      <c r="T36" s="856"/>
      <c r="U36" s="856"/>
      <c r="V36" s="856"/>
      <c r="W36" s="856"/>
      <c r="X36" s="856"/>
      <c r="Y36" s="856"/>
      <c r="Z36" s="856"/>
      <c r="AA36" s="856"/>
      <c r="AB36" s="856"/>
      <c r="AC36" s="856"/>
      <c r="AD36" s="857"/>
    </row>
    <row r="37" spans="1:30" ht="18" customHeight="1">
      <c r="A37" s="917" t="s">
        <v>62</v>
      </c>
      <c r="B37" s="918"/>
      <c r="C37" s="919"/>
      <c r="D37" s="886">
        <f>'例　①収支予算書　競技会事業費'!D53</f>
        <v>0</v>
      </c>
      <c r="E37" s="887"/>
      <c r="F37" s="888"/>
      <c r="G37" s="892" t="str">
        <f>支出明細集計_リスト!D12</f>
        <v/>
      </c>
      <c r="H37" s="893"/>
      <c r="I37" s="894"/>
      <c r="J37" s="856">
        <f>'例　③支出明細書'!W13</f>
        <v>0</v>
      </c>
      <c r="K37" s="856"/>
      <c r="L37" s="856"/>
      <c r="M37" s="856"/>
      <c r="N37" s="856"/>
      <c r="O37" s="856"/>
      <c r="P37" s="856"/>
      <c r="Q37" s="856"/>
      <c r="R37" s="856"/>
      <c r="S37" s="856"/>
      <c r="T37" s="856"/>
      <c r="U37" s="856"/>
      <c r="V37" s="856"/>
      <c r="W37" s="856"/>
      <c r="X37" s="856"/>
      <c r="Y37" s="856"/>
      <c r="Z37" s="856"/>
      <c r="AA37" s="856"/>
      <c r="AB37" s="856"/>
      <c r="AC37" s="856"/>
      <c r="AD37" s="857"/>
    </row>
    <row r="38" spans="1:30" ht="18" customHeight="1">
      <c r="A38" s="917" t="s">
        <v>63</v>
      </c>
      <c r="B38" s="918"/>
      <c r="C38" s="919"/>
      <c r="D38" s="886">
        <f>'例　①収支予算書　競技会事業費'!D54</f>
        <v>50000</v>
      </c>
      <c r="E38" s="887"/>
      <c r="F38" s="888"/>
      <c r="G38" s="892">
        <f>支出明細集計_リスト!D14</f>
        <v>55000</v>
      </c>
      <c r="H38" s="893"/>
      <c r="I38" s="894"/>
      <c r="J38" s="856" t="str">
        <f>'例　③支出明細書'!W14</f>
        <v>プログラム印刷代55000</v>
      </c>
      <c r="K38" s="856"/>
      <c r="L38" s="856"/>
      <c r="M38" s="856"/>
      <c r="N38" s="856"/>
      <c r="O38" s="856"/>
      <c r="P38" s="856"/>
      <c r="Q38" s="856"/>
      <c r="R38" s="856"/>
      <c r="S38" s="856"/>
      <c r="T38" s="856"/>
      <c r="U38" s="856"/>
      <c r="V38" s="856"/>
      <c r="W38" s="856"/>
      <c r="X38" s="856"/>
      <c r="Y38" s="856"/>
      <c r="Z38" s="856"/>
      <c r="AA38" s="856"/>
      <c r="AB38" s="856"/>
      <c r="AC38" s="856"/>
      <c r="AD38" s="857"/>
    </row>
    <row r="39" spans="1:30" ht="18" customHeight="1">
      <c r="A39" s="917" t="s">
        <v>64</v>
      </c>
      <c r="B39" s="918"/>
      <c r="C39" s="919"/>
      <c r="D39" s="886">
        <f>'例　①収支予算書　競技会事業費'!D55</f>
        <v>100000</v>
      </c>
      <c r="E39" s="887"/>
      <c r="F39" s="888"/>
      <c r="G39" s="892">
        <f>支出明細集計_リスト!D16</f>
        <v>97800</v>
      </c>
      <c r="H39" s="893"/>
      <c r="I39" s="894"/>
      <c r="J39" s="856" t="str">
        <f>'例　③支出明細書'!W15</f>
        <v>〇〇総合体育館使用料（2日分）97800、</v>
      </c>
      <c r="K39" s="856"/>
      <c r="L39" s="856"/>
      <c r="M39" s="856"/>
      <c r="N39" s="856"/>
      <c r="O39" s="856"/>
      <c r="P39" s="856"/>
      <c r="Q39" s="856"/>
      <c r="R39" s="856"/>
      <c r="S39" s="856"/>
      <c r="T39" s="856"/>
      <c r="U39" s="856"/>
      <c r="V39" s="856"/>
      <c r="W39" s="856"/>
      <c r="X39" s="856"/>
      <c r="Y39" s="856"/>
      <c r="Z39" s="856"/>
      <c r="AA39" s="856"/>
      <c r="AB39" s="856"/>
      <c r="AC39" s="856"/>
      <c r="AD39" s="857"/>
    </row>
    <row r="40" spans="1:30" ht="18" customHeight="1">
      <c r="A40" s="917" t="s">
        <v>65</v>
      </c>
      <c r="B40" s="918"/>
      <c r="C40" s="919"/>
      <c r="D40" s="886">
        <f>'例　①収支予算書　競技会事業費'!D56</f>
        <v>0</v>
      </c>
      <c r="E40" s="887"/>
      <c r="F40" s="888"/>
      <c r="G40" s="892" t="str">
        <f>支出明細集計_リスト!D18</f>
        <v/>
      </c>
      <c r="H40" s="893"/>
      <c r="I40" s="894"/>
      <c r="J40" s="856">
        <f>'例　③支出明細書'!W17</f>
        <v>0</v>
      </c>
      <c r="K40" s="856"/>
      <c r="L40" s="856"/>
      <c r="M40" s="856"/>
      <c r="N40" s="856"/>
      <c r="O40" s="856"/>
      <c r="P40" s="856"/>
      <c r="Q40" s="856"/>
      <c r="R40" s="856"/>
      <c r="S40" s="856"/>
      <c r="T40" s="856"/>
      <c r="U40" s="856"/>
      <c r="V40" s="856"/>
      <c r="W40" s="856"/>
      <c r="X40" s="856"/>
      <c r="Y40" s="856"/>
      <c r="Z40" s="856"/>
      <c r="AA40" s="856"/>
      <c r="AB40" s="856"/>
      <c r="AC40" s="856"/>
      <c r="AD40" s="857"/>
    </row>
    <row r="41" spans="1:30" ht="47.25" customHeight="1">
      <c r="A41" s="917" t="s">
        <v>66</v>
      </c>
      <c r="B41" s="918"/>
      <c r="C41" s="919"/>
      <c r="D41" s="886">
        <f>'例　①収支予算書　競技会事業費'!D57</f>
        <v>98000</v>
      </c>
      <c r="E41" s="887"/>
      <c r="F41" s="888"/>
      <c r="G41" s="892">
        <f>支出明細集計_リスト!D19</f>
        <v>112000</v>
      </c>
      <c r="H41" s="893"/>
      <c r="I41" s="894"/>
      <c r="J41" s="856" t="str">
        <f>'例　③支出明細書'!W18</f>
        <v>〇〇総合体育館コート設営費（2コート分　ラインなし）20000、〇〇総合体育館1日目審判稼働費24000、〇〇総合体育館1日目PT稼働費6000、〇〇高校使用料10000，TO稼働費16000、□□総合体育館2日目審判稼働費18000、□□総合体育館2日目PT稼働費6000、TO稼働費（3試合分）12000、</v>
      </c>
      <c r="K41" s="856"/>
      <c r="L41" s="856"/>
      <c r="M41" s="856"/>
      <c r="N41" s="856"/>
      <c r="O41" s="856"/>
      <c r="P41" s="856"/>
      <c r="Q41" s="856"/>
      <c r="R41" s="856"/>
      <c r="S41" s="856"/>
      <c r="T41" s="856"/>
      <c r="U41" s="856"/>
      <c r="V41" s="856"/>
      <c r="W41" s="856"/>
      <c r="X41" s="856"/>
      <c r="Y41" s="856"/>
      <c r="Z41" s="856"/>
      <c r="AA41" s="856"/>
      <c r="AB41" s="856"/>
      <c r="AC41" s="856"/>
      <c r="AD41" s="857"/>
    </row>
    <row r="42" spans="1:30" ht="18" customHeight="1">
      <c r="A42" s="917" t="s">
        <v>231</v>
      </c>
      <c r="B42" s="918"/>
      <c r="C42" s="919"/>
      <c r="D42" s="886">
        <f>'例　①収支予算書　競技会事業費'!D60</f>
        <v>0</v>
      </c>
      <c r="E42" s="887"/>
      <c r="F42" s="888"/>
      <c r="G42" s="892" t="str">
        <f>支出明細集計_リスト!D21</f>
        <v/>
      </c>
      <c r="H42" s="893"/>
      <c r="I42" s="894"/>
      <c r="J42" s="856">
        <f>'例　③支出明細書'!W20</f>
        <v>0</v>
      </c>
      <c r="K42" s="856"/>
      <c r="L42" s="856"/>
      <c r="M42" s="856"/>
      <c r="N42" s="856"/>
      <c r="O42" s="856"/>
      <c r="P42" s="856"/>
      <c r="Q42" s="856"/>
      <c r="R42" s="856"/>
      <c r="S42" s="856"/>
      <c r="T42" s="856"/>
      <c r="U42" s="856"/>
      <c r="V42" s="856"/>
      <c r="W42" s="856"/>
      <c r="X42" s="856"/>
      <c r="Y42" s="856"/>
      <c r="Z42" s="856"/>
      <c r="AA42" s="856"/>
      <c r="AB42" s="856"/>
      <c r="AC42" s="856"/>
      <c r="AD42" s="857"/>
    </row>
    <row r="43" spans="1:30" ht="18" customHeight="1">
      <c r="A43" s="917" t="s">
        <v>232</v>
      </c>
      <c r="B43" s="918"/>
      <c r="C43" s="919"/>
      <c r="D43" s="886">
        <f>'例　①収支予算書　競技会事業費'!D61</f>
        <v>0</v>
      </c>
      <c r="E43" s="887"/>
      <c r="F43" s="888"/>
      <c r="G43" s="892" t="str">
        <f>支出明細集計_リスト!D23</f>
        <v/>
      </c>
      <c r="H43" s="893"/>
      <c r="I43" s="894"/>
      <c r="J43" s="856">
        <f>'例　③支出明細書'!W21</f>
        <v>0</v>
      </c>
      <c r="K43" s="856"/>
      <c r="L43" s="856"/>
      <c r="M43" s="856"/>
      <c r="N43" s="856"/>
      <c r="O43" s="856"/>
      <c r="P43" s="856"/>
      <c r="Q43" s="856"/>
      <c r="R43" s="856"/>
      <c r="S43" s="856"/>
      <c r="T43" s="856"/>
      <c r="U43" s="856"/>
      <c r="V43" s="856"/>
      <c r="W43" s="856"/>
      <c r="X43" s="856"/>
      <c r="Y43" s="856"/>
      <c r="Z43" s="856"/>
      <c r="AA43" s="856"/>
      <c r="AB43" s="856"/>
      <c r="AC43" s="856"/>
      <c r="AD43" s="857"/>
    </row>
    <row r="44" spans="1:30" ht="18" customHeight="1">
      <c r="A44" s="917" t="s">
        <v>233</v>
      </c>
      <c r="B44" s="918"/>
      <c r="C44" s="919"/>
      <c r="D44" s="886">
        <f>'例　①収支予算書　競技会事業費'!D62</f>
        <v>500</v>
      </c>
      <c r="E44" s="887"/>
      <c r="F44" s="888"/>
      <c r="G44" s="892">
        <f>支出明細集計_リスト!D24</f>
        <v>330</v>
      </c>
      <c r="H44" s="893"/>
      <c r="I44" s="894"/>
      <c r="J44" s="862" t="str">
        <f>'例　③支出明細書'!W22</f>
        <v>プログラム作成代振込手数料330</v>
      </c>
      <c r="K44" s="863"/>
      <c r="L44" s="863"/>
      <c r="M44" s="863"/>
      <c r="N44" s="863"/>
      <c r="O44" s="863"/>
      <c r="P44" s="863"/>
      <c r="Q44" s="863"/>
      <c r="R44" s="863"/>
      <c r="S44" s="863"/>
      <c r="T44" s="863"/>
      <c r="U44" s="863"/>
      <c r="V44" s="863"/>
      <c r="W44" s="863"/>
      <c r="X44" s="863"/>
      <c r="Y44" s="863"/>
      <c r="Z44" s="863"/>
      <c r="AA44" s="863"/>
      <c r="AB44" s="863"/>
      <c r="AC44" s="863"/>
      <c r="AD44" s="864"/>
    </row>
    <row r="45" spans="1:30" ht="18" customHeight="1">
      <c r="A45" s="917" t="s">
        <v>234</v>
      </c>
      <c r="B45" s="918"/>
      <c r="C45" s="919"/>
      <c r="D45" s="886">
        <f>'例　①収支予算書　競技会事業費'!D63</f>
        <v>13000</v>
      </c>
      <c r="E45" s="887"/>
      <c r="F45" s="888"/>
      <c r="G45" s="892">
        <f>支出明細集計_リスト!D26</f>
        <v>14300</v>
      </c>
      <c r="H45" s="893"/>
      <c r="I45" s="894"/>
      <c r="J45" s="856" t="str">
        <f>'例　③支出明細書'!W24</f>
        <v>レプリカカップ14300、</v>
      </c>
      <c r="K45" s="856"/>
      <c r="L45" s="856"/>
      <c r="M45" s="856"/>
      <c r="N45" s="856"/>
      <c r="O45" s="856"/>
      <c r="P45" s="856"/>
      <c r="Q45" s="856"/>
      <c r="R45" s="856"/>
      <c r="S45" s="856"/>
      <c r="T45" s="856"/>
      <c r="U45" s="856"/>
      <c r="V45" s="856"/>
      <c r="W45" s="856"/>
      <c r="X45" s="856"/>
      <c r="Y45" s="856"/>
      <c r="Z45" s="856"/>
      <c r="AA45" s="856"/>
      <c r="AB45" s="856"/>
      <c r="AC45" s="856"/>
      <c r="AD45" s="857"/>
    </row>
    <row r="46" spans="1:30" ht="46.2" customHeight="1">
      <c r="A46" s="917" t="s">
        <v>235</v>
      </c>
      <c r="B46" s="918"/>
      <c r="C46" s="919"/>
      <c r="D46" s="886">
        <f>'例　①収支予算書　競技会事業費'!D64</f>
        <v>28000</v>
      </c>
      <c r="E46" s="887"/>
      <c r="F46" s="888"/>
      <c r="G46" s="892">
        <f>支出明細集計_リスト!D28</f>
        <v>27570</v>
      </c>
      <c r="H46" s="893"/>
      <c r="I46" s="894"/>
      <c r="J46" s="856" t="str">
        <f>'例　③支出明細書'!W26</f>
        <v>〇〇総合体育館1日目稼働役員お弁当代6500、〇〇総合体育館1日目審判食糧費補助8000、PT用氷代285，□□総合体育館2日目稼働役員お弁当代6500、□□総合体育館2日目審判食糧費補助6000、PT用氷代285、</v>
      </c>
      <c r="K46" s="856"/>
      <c r="L46" s="856"/>
      <c r="M46" s="856"/>
      <c r="N46" s="856"/>
      <c r="O46" s="856"/>
      <c r="P46" s="856"/>
      <c r="Q46" s="856"/>
      <c r="R46" s="856"/>
      <c r="S46" s="856"/>
      <c r="T46" s="856"/>
      <c r="U46" s="856"/>
      <c r="V46" s="856"/>
      <c r="W46" s="856"/>
      <c r="X46" s="856"/>
      <c r="Y46" s="856"/>
      <c r="Z46" s="856"/>
      <c r="AA46" s="856"/>
      <c r="AB46" s="856"/>
      <c r="AC46" s="856"/>
      <c r="AD46" s="857"/>
    </row>
    <row r="47" spans="1:30" ht="18" customHeight="1" thickBot="1">
      <c r="A47" s="930" t="s">
        <v>236</v>
      </c>
      <c r="B47" s="931"/>
      <c r="C47" s="932"/>
      <c r="D47" s="895">
        <f>'例　①収支予算書　競技会事業費'!D68</f>
        <v>1400</v>
      </c>
      <c r="E47" s="896"/>
      <c r="F47" s="897"/>
      <c r="G47" s="892">
        <f>支出明細集計_リスト!D30</f>
        <v>1278</v>
      </c>
      <c r="H47" s="893"/>
      <c r="I47" s="894"/>
      <c r="J47" s="856" t="str">
        <f>'例　③支出明細書'!W28</f>
        <v>茶菓代1278、</v>
      </c>
      <c r="K47" s="856"/>
      <c r="L47" s="856"/>
      <c r="M47" s="856"/>
      <c r="N47" s="856"/>
      <c r="O47" s="856"/>
      <c r="P47" s="856"/>
      <c r="Q47" s="856"/>
      <c r="R47" s="856"/>
      <c r="S47" s="856"/>
      <c r="T47" s="856"/>
      <c r="U47" s="856"/>
      <c r="V47" s="856"/>
      <c r="W47" s="856"/>
      <c r="X47" s="856"/>
      <c r="Y47" s="856"/>
      <c r="Z47" s="856"/>
      <c r="AA47" s="856"/>
      <c r="AB47" s="856"/>
      <c r="AC47" s="856"/>
      <c r="AD47" s="857"/>
    </row>
    <row r="48" spans="1:30" ht="18" customHeight="1" thickBot="1">
      <c r="A48" s="928" t="s">
        <v>0</v>
      </c>
      <c r="B48" s="929"/>
      <c r="C48" s="929"/>
      <c r="D48" s="903">
        <f>SUM(D33:D47)</f>
        <v>465500</v>
      </c>
      <c r="E48" s="904"/>
      <c r="F48" s="905"/>
      <c r="G48" s="877">
        <f>SUM(G33:I47)</f>
        <v>389135</v>
      </c>
      <c r="H48" s="878"/>
      <c r="I48" s="879"/>
      <c r="J48" s="859"/>
      <c r="K48" s="859"/>
      <c r="L48" s="859"/>
      <c r="M48" s="273"/>
      <c r="N48" s="273"/>
      <c r="O48" s="273"/>
      <c r="P48" s="274"/>
      <c r="Q48" s="274"/>
      <c r="R48" s="274"/>
      <c r="S48" s="274"/>
      <c r="T48" s="274"/>
      <c r="U48" s="274"/>
      <c r="V48" s="274"/>
      <c r="W48" s="274"/>
      <c r="X48" s="274"/>
      <c r="Y48" s="274"/>
      <c r="Z48" s="274"/>
      <c r="AA48" s="275"/>
      <c r="AB48" s="275"/>
      <c r="AC48" s="275"/>
      <c r="AD48" s="275"/>
    </row>
    <row r="49" spans="1:30" ht="18" customHeight="1" thickBot="1">
      <c r="A49" s="267"/>
      <c r="B49" s="268"/>
      <c r="C49" s="268"/>
      <c r="D49" s="269"/>
      <c r="E49" s="269"/>
      <c r="F49" s="269"/>
      <c r="G49" s="267"/>
      <c r="H49" s="267"/>
      <c r="I49" s="267"/>
      <c r="J49" s="269"/>
      <c r="K49" s="269"/>
      <c r="L49" s="269"/>
      <c r="M49" s="270"/>
      <c r="N49" s="270"/>
      <c r="O49" s="270"/>
      <c r="P49" s="263"/>
      <c r="Q49" s="263"/>
      <c r="R49" s="263"/>
      <c r="S49" s="263"/>
      <c r="T49" s="263"/>
      <c r="U49" s="263"/>
      <c r="V49" s="263"/>
      <c r="W49" s="263"/>
      <c r="X49" s="263"/>
      <c r="Y49" s="263"/>
      <c r="Z49" s="263"/>
      <c r="AA49" s="263"/>
      <c r="AB49" s="263"/>
      <c r="AC49" s="263"/>
      <c r="AD49" s="263"/>
    </row>
    <row r="50" spans="1:30" ht="18" customHeight="1" thickBot="1">
      <c r="A50" s="933" t="s">
        <v>358</v>
      </c>
      <c r="B50" s="933"/>
      <c r="C50" s="933"/>
      <c r="D50" s="877">
        <f>D29-D48</f>
        <v>43500</v>
      </c>
      <c r="E50" s="878"/>
      <c r="F50" s="879"/>
      <c r="G50" s="877">
        <f>G29-G48</f>
        <v>7865</v>
      </c>
      <c r="H50" s="878"/>
      <c r="I50" s="879"/>
      <c r="J50" s="269"/>
      <c r="K50" s="269"/>
      <c r="L50" s="269"/>
      <c r="M50" s="270"/>
      <c r="N50" s="270"/>
      <c r="O50" s="270"/>
      <c r="P50" s="263"/>
      <c r="Q50" s="263"/>
      <c r="R50" s="263"/>
      <c r="S50" s="263"/>
      <c r="T50" s="263"/>
      <c r="U50" s="263"/>
      <c r="V50" s="263"/>
      <c r="W50" s="263"/>
      <c r="X50" s="263"/>
      <c r="Y50" s="263"/>
      <c r="Z50" s="263"/>
      <c r="AA50" s="263"/>
      <c r="AB50" s="263"/>
      <c r="AC50" s="263"/>
      <c r="AD50" s="263"/>
    </row>
    <row r="51" spans="1:30" ht="17.7" customHeight="1">
      <c r="A51" s="267"/>
      <c r="B51" s="268"/>
      <c r="C51" s="268"/>
      <c r="D51" s="269"/>
      <c r="E51" s="269"/>
      <c r="F51" s="269"/>
      <c r="G51" s="267"/>
      <c r="H51" s="267"/>
      <c r="I51" s="267"/>
      <c r="J51" s="269"/>
      <c r="K51" s="269"/>
      <c r="L51" s="269"/>
      <c r="M51" s="270"/>
      <c r="N51" s="270"/>
      <c r="O51" s="270"/>
      <c r="P51" s="263"/>
      <c r="Q51" s="263"/>
      <c r="R51" s="263"/>
      <c r="S51" s="263"/>
      <c r="T51" s="263"/>
      <c r="U51" s="263"/>
      <c r="V51" s="263"/>
      <c r="W51" s="263"/>
      <c r="X51" s="263"/>
      <c r="Y51" s="263"/>
      <c r="Z51" s="263"/>
      <c r="AA51" s="263"/>
      <c r="AB51" s="263"/>
      <c r="AC51" s="263"/>
      <c r="AD51" s="263"/>
    </row>
    <row r="52" spans="1:30" ht="17.7" customHeight="1">
      <c r="A52" s="267"/>
      <c r="B52" s="268"/>
      <c r="C52" s="268"/>
      <c r="D52" s="269"/>
      <c r="E52" s="269"/>
      <c r="F52" s="269"/>
      <c r="G52" s="267"/>
      <c r="H52" s="267"/>
      <c r="I52" s="267"/>
      <c r="J52" s="269"/>
      <c r="K52" s="269"/>
      <c r="L52" s="269"/>
      <c r="M52" s="270"/>
      <c r="N52" s="270"/>
      <c r="O52" s="270"/>
      <c r="P52" s="263"/>
      <c r="Q52" s="263"/>
      <c r="R52" s="263"/>
      <c r="S52" s="263"/>
      <c r="T52" s="263"/>
      <c r="U52" s="263"/>
      <c r="V52" s="263"/>
      <c r="W52" s="263"/>
      <c r="X52" s="263"/>
      <c r="Y52" s="263"/>
      <c r="Z52" s="263"/>
      <c r="AA52" s="263"/>
      <c r="AB52" s="263"/>
      <c r="AC52" s="263"/>
      <c r="AD52" s="263"/>
    </row>
    <row r="53" spans="1:30" ht="7.95" customHeight="1"/>
    <row r="54" spans="1:30" ht="14.4" customHeight="1">
      <c r="B54" s="924"/>
      <c r="C54" s="924"/>
      <c r="D54" s="924"/>
      <c r="E54" s="271"/>
      <c r="F54" s="271"/>
      <c r="G54" s="272"/>
      <c r="H54" s="272"/>
      <c r="I54" s="272"/>
    </row>
  </sheetData>
  <sheetProtection algorithmName="SHA-512" hashValue="47luThdy74mGnWAX6J/oaA34cV5bD/SoN79KWEqCGf4H9y9GjCYKKzWANSpE7v9pLWYdzuNUi5hJcDzdQNk+vw==" saltValue="AC5Aut0cnPcgT9ZK4WZn3Q==" spinCount="100000" sheet="1" objects="1" scenarios="1" selectLockedCells="1" selectUn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AM30:AN30"/>
    <mergeCell ref="AF25:AG25"/>
    <mergeCell ref="AM25:AN25"/>
    <mergeCell ref="AF26:AG26"/>
    <mergeCell ref="AM26:AN26"/>
    <mergeCell ref="AF27:AG27"/>
    <mergeCell ref="AM27:AN27"/>
    <mergeCell ref="AF28:AG28"/>
    <mergeCell ref="AM28:AN28"/>
    <mergeCell ref="AF29:AG29"/>
    <mergeCell ref="AM29:AN29"/>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G18:I18"/>
    <mergeCell ref="G19:I19"/>
    <mergeCell ref="G20:I20"/>
    <mergeCell ref="G21:I21"/>
    <mergeCell ref="G22:I22"/>
    <mergeCell ref="G23:I23"/>
    <mergeCell ref="G24:I24"/>
    <mergeCell ref="G25:I25"/>
    <mergeCell ref="G26:I26"/>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J45:AD45"/>
    <mergeCell ref="M3:Q3"/>
    <mergeCell ref="J47:AD47"/>
    <mergeCell ref="J48:L48"/>
    <mergeCell ref="J32:AD32"/>
    <mergeCell ref="J33:AD33"/>
    <mergeCell ref="J34:AD34"/>
    <mergeCell ref="J35:AD35"/>
    <mergeCell ref="J36:AD36"/>
    <mergeCell ref="J37:AD37"/>
    <mergeCell ref="J38:AD38"/>
    <mergeCell ref="J39:AD39"/>
    <mergeCell ref="J40:AD40"/>
    <mergeCell ref="J41:AD41"/>
    <mergeCell ref="J42:AD42"/>
    <mergeCell ref="J43:AD43"/>
    <mergeCell ref="J44:AD44"/>
    <mergeCell ref="J46:AD46"/>
    <mergeCell ref="P9:AD9"/>
    <mergeCell ref="D11:AD11"/>
    <mergeCell ref="J18:AD18"/>
    <mergeCell ref="Y24:AA24"/>
    <mergeCell ref="AB24:AD24"/>
    <mergeCell ref="M23:N23"/>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6"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W76"/>
  <sheetViews>
    <sheetView zoomScale="80" zoomScaleNormal="80" workbookViewId="0">
      <selection activeCell="S4" sqref="S4"/>
    </sheetView>
  </sheetViews>
  <sheetFormatPr defaultColWidth="8.88671875" defaultRowHeight="15"/>
  <cols>
    <col min="1" max="1" width="5.44140625" style="7" customWidth="1"/>
    <col min="2" max="2" width="21.44140625" style="7" bestFit="1" customWidth="1"/>
    <col min="3" max="3" width="10.44140625" style="7" customWidth="1"/>
    <col min="4" max="4" width="8.33203125" style="7" customWidth="1"/>
    <col min="5" max="5" width="7.44140625" style="7" customWidth="1"/>
    <col min="6" max="6" width="38.21875" style="7" customWidth="1"/>
    <col min="7" max="7" width="59.88671875" style="151" customWidth="1"/>
    <col min="8" max="8" width="16.44140625" style="151" customWidth="1"/>
    <col min="9" max="10" width="12.21875" style="151" hidden="1" customWidth="1"/>
    <col min="11" max="11" width="15" style="7" hidden="1" customWidth="1"/>
    <col min="12" max="12" width="14" style="7" hidden="1" customWidth="1"/>
    <col min="13" max="13" width="3.44140625" hidden="1" customWidth="1"/>
    <col min="14" max="16" width="14.6640625" hidden="1" customWidth="1"/>
    <col min="17" max="17" width="3.77734375" customWidth="1"/>
    <col min="18" max="18" width="5.33203125" customWidth="1"/>
    <col min="19" max="19" width="11.88671875" customWidth="1"/>
    <col min="20" max="20" width="11.109375" customWidth="1"/>
    <col min="21" max="21" width="11.109375" hidden="1" customWidth="1"/>
    <col min="22" max="22" width="8.88671875" hidden="1" customWidth="1"/>
    <col min="23" max="23" width="121.6640625" style="7" customWidth="1"/>
    <col min="24" max="16384" width="8.88671875" style="7"/>
  </cols>
  <sheetData>
    <row r="1" spans="1:23" ht="17.7" customHeight="1">
      <c r="A1" s="499" t="s">
        <v>567</v>
      </c>
      <c r="B1" s="256"/>
      <c r="G1" s="7"/>
      <c r="H1" s="7"/>
      <c r="I1" s="7"/>
      <c r="J1" s="7"/>
    </row>
    <row r="2" spans="1:23" ht="17.7" customHeight="1" thickBot="1">
      <c r="B2" s="113"/>
      <c r="G2" s="7"/>
      <c r="H2" s="7"/>
      <c r="I2" s="7"/>
      <c r="J2" s="7"/>
    </row>
    <row r="3" spans="1:23" ht="28.5" customHeight="1" thickBot="1">
      <c r="A3" s="114"/>
      <c r="B3" s="311" t="s">
        <v>20</v>
      </c>
      <c r="D3" s="114"/>
      <c r="E3" s="114"/>
      <c r="F3" s="115"/>
      <c r="G3" s="116"/>
      <c r="H3" s="117"/>
      <c r="I3" s="118"/>
      <c r="J3" s="7"/>
      <c r="K3" s="990" t="s">
        <v>19</v>
      </c>
      <c r="L3" s="991"/>
      <c r="M3" s="119"/>
      <c r="N3" s="119" t="s">
        <v>55</v>
      </c>
      <c r="O3" s="119" t="s">
        <v>33</v>
      </c>
      <c r="P3" s="119" t="s">
        <v>34</v>
      </c>
      <c r="Q3" s="119"/>
      <c r="U3" s="166" t="s">
        <v>33</v>
      </c>
      <c r="V3" s="165" t="s">
        <v>48</v>
      </c>
    </row>
    <row r="4" spans="1:23" ht="24" customHeight="1" thickBot="1">
      <c r="B4" s="120" t="s">
        <v>351</v>
      </c>
      <c r="C4" s="121" t="s">
        <v>16</v>
      </c>
      <c r="D4" s="122" t="s">
        <v>22</v>
      </c>
      <c r="E4" s="122" t="s">
        <v>23</v>
      </c>
      <c r="F4" s="121" t="s">
        <v>350</v>
      </c>
      <c r="G4" s="121" t="s">
        <v>349</v>
      </c>
      <c r="H4" s="123" t="s">
        <v>17</v>
      </c>
      <c r="I4" s="124" t="s">
        <v>31</v>
      </c>
      <c r="J4" s="123" t="s">
        <v>47</v>
      </c>
      <c r="K4" s="125" t="s">
        <v>15</v>
      </c>
      <c r="L4" s="126" t="s">
        <v>14</v>
      </c>
      <c r="M4" s="127"/>
      <c r="N4" s="128" t="s">
        <v>413</v>
      </c>
      <c r="O4" s="128" t="s">
        <v>413</v>
      </c>
      <c r="P4" s="128"/>
      <c r="Q4" s="129"/>
      <c r="R4" s="505" t="s">
        <v>592</v>
      </c>
      <c r="S4" s="506" t="s">
        <v>55</v>
      </c>
      <c r="T4" s="504" t="s">
        <v>45</v>
      </c>
      <c r="U4" s="168">
        <f>SUMIF(B:B,$S5,I:I)</f>
        <v>23087</v>
      </c>
      <c r="V4" s="160">
        <f>SUMIF(B:B,$S5,J:J)</f>
        <v>0</v>
      </c>
      <c r="W4" s="500" t="s">
        <v>570</v>
      </c>
    </row>
    <row r="5" spans="1:23" ht="24" customHeight="1">
      <c r="A5" s="130">
        <v>1</v>
      </c>
      <c r="B5" s="435" t="s">
        <v>413</v>
      </c>
      <c r="C5" s="436">
        <v>1</v>
      </c>
      <c r="D5" s="437">
        <v>9</v>
      </c>
      <c r="E5" s="437">
        <v>1</v>
      </c>
      <c r="F5" s="438" t="s">
        <v>476</v>
      </c>
      <c r="G5" s="439" t="s">
        <v>572</v>
      </c>
      <c r="H5" s="440">
        <v>16000</v>
      </c>
      <c r="I5" s="131">
        <f>IF(COUNTIF(対象経費,B5),H5,"")</f>
        <v>16000</v>
      </c>
      <c r="J5" s="131" t="str">
        <f t="shared" ref="J5:J64" si="0">IF(COUNTIF(対象外経費,B5),H5,"")</f>
        <v/>
      </c>
      <c r="K5" s="132"/>
      <c r="L5" s="133"/>
      <c r="M5" s="127"/>
      <c r="N5" s="128" t="s">
        <v>414</v>
      </c>
      <c r="O5" s="128" t="s">
        <v>414</v>
      </c>
      <c r="P5" s="128"/>
      <c r="Q5" s="129"/>
      <c r="R5" s="985">
        <v>1</v>
      </c>
      <c r="S5" s="986" t="s">
        <v>413</v>
      </c>
      <c r="T5" s="987">
        <f t="shared" ref="T5:T28" si="1">SUMIF(B:B,$S5,H:H)</f>
        <v>23087</v>
      </c>
      <c r="U5" s="169"/>
      <c r="V5" s="160"/>
      <c r="W5" s="992" t="s">
        <v>574</v>
      </c>
    </row>
    <row r="6" spans="1:23" ht="24" customHeight="1">
      <c r="A6" s="130">
        <v>2</v>
      </c>
      <c r="B6" s="435" t="s">
        <v>413</v>
      </c>
      <c r="C6" s="436">
        <v>2</v>
      </c>
      <c r="D6" s="441">
        <v>9</v>
      </c>
      <c r="E6" s="441">
        <v>1</v>
      </c>
      <c r="F6" s="442" t="s">
        <v>477</v>
      </c>
      <c r="G6" s="443" t="s">
        <v>478</v>
      </c>
      <c r="H6" s="440">
        <v>5500</v>
      </c>
      <c r="I6" s="135">
        <f t="shared" ref="I6:I64" si="2">IF(COUNTIF(対象経費,B6),H6,"")</f>
        <v>5500</v>
      </c>
      <c r="J6" s="135" t="str">
        <f>IF(COUNTIF(対象外経費,B6),H6,"")</f>
        <v/>
      </c>
      <c r="K6" s="136"/>
      <c r="L6" s="137"/>
      <c r="M6" s="127"/>
      <c r="N6" s="128" t="s">
        <v>415</v>
      </c>
      <c r="O6" s="128" t="s">
        <v>415</v>
      </c>
      <c r="P6" s="128"/>
      <c r="Q6" s="129"/>
      <c r="R6" s="978"/>
      <c r="S6" s="980"/>
      <c r="T6" s="982"/>
      <c r="U6" s="168">
        <f>SUMIF(B:B,$S7,I:I)</f>
        <v>43000</v>
      </c>
      <c r="V6" s="161">
        <f>SUMIF(B:B,$S7,J:J)</f>
        <v>0</v>
      </c>
      <c r="W6" s="989"/>
    </row>
    <row r="7" spans="1:23" ht="24" customHeight="1">
      <c r="A7" s="130">
        <v>3</v>
      </c>
      <c r="B7" s="435" t="s">
        <v>413</v>
      </c>
      <c r="C7" s="436">
        <v>3</v>
      </c>
      <c r="D7" s="441">
        <v>9</v>
      </c>
      <c r="E7" s="441">
        <v>1</v>
      </c>
      <c r="F7" s="442" t="s">
        <v>479</v>
      </c>
      <c r="G7" s="443" t="s">
        <v>573</v>
      </c>
      <c r="H7" s="440">
        <v>1587</v>
      </c>
      <c r="I7" s="135">
        <f t="shared" si="2"/>
        <v>1587</v>
      </c>
      <c r="J7" s="135" t="str">
        <f t="shared" si="0"/>
        <v/>
      </c>
      <c r="K7" s="136"/>
      <c r="L7" s="137"/>
      <c r="M7" s="127"/>
      <c r="N7" s="128" t="s">
        <v>416</v>
      </c>
      <c r="O7" s="128" t="s">
        <v>416</v>
      </c>
      <c r="P7" s="128"/>
      <c r="Q7" s="129"/>
      <c r="R7" s="977">
        <v>2</v>
      </c>
      <c r="S7" s="979" t="s">
        <v>414</v>
      </c>
      <c r="T7" s="981">
        <f t="shared" si="1"/>
        <v>43000</v>
      </c>
      <c r="U7" s="169"/>
      <c r="V7" s="161"/>
      <c r="W7" s="988" t="s">
        <v>584</v>
      </c>
    </row>
    <row r="8" spans="1:23" ht="24" customHeight="1">
      <c r="A8" s="130">
        <v>4</v>
      </c>
      <c r="B8" s="435" t="s">
        <v>423</v>
      </c>
      <c r="C8" s="436">
        <v>4</v>
      </c>
      <c r="D8" s="441">
        <v>9</v>
      </c>
      <c r="E8" s="441">
        <v>15</v>
      </c>
      <c r="F8" s="438" t="s">
        <v>480</v>
      </c>
      <c r="G8" s="442" t="s">
        <v>470</v>
      </c>
      <c r="H8" s="440">
        <v>14300</v>
      </c>
      <c r="I8" s="135">
        <f>IF(COUNTIF(対象経費,B8),H8,"")</f>
        <v>14300</v>
      </c>
      <c r="J8" s="135" t="str">
        <f t="shared" si="0"/>
        <v/>
      </c>
      <c r="K8" s="136"/>
      <c r="L8" s="137"/>
      <c r="M8" s="127"/>
      <c r="N8" s="128" t="s">
        <v>417</v>
      </c>
      <c r="O8" s="128" t="s">
        <v>417</v>
      </c>
      <c r="P8" s="128"/>
      <c r="Q8" s="129"/>
      <c r="R8" s="978"/>
      <c r="S8" s="980"/>
      <c r="T8" s="982"/>
      <c r="U8" s="168">
        <f>SUMIF(B:B,$S9,I:I)</f>
        <v>550</v>
      </c>
      <c r="V8" s="161">
        <f>SUMIF(B:B,$S9,J:J)</f>
        <v>0</v>
      </c>
      <c r="W8" s="989"/>
    </row>
    <row r="9" spans="1:23" ht="24" customHeight="1">
      <c r="A9" s="130">
        <v>5</v>
      </c>
      <c r="B9" s="435" t="s">
        <v>416</v>
      </c>
      <c r="C9" s="436">
        <v>5</v>
      </c>
      <c r="D9" s="441">
        <v>10</v>
      </c>
      <c r="E9" s="441">
        <v>2</v>
      </c>
      <c r="F9" s="442" t="s">
        <v>481</v>
      </c>
      <c r="G9" s="442" t="s">
        <v>482</v>
      </c>
      <c r="H9" s="440">
        <v>14000</v>
      </c>
      <c r="I9" s="135">
        <f t="shared" si="2"/>
        <v>14000</v>
      </c>
      <c r="J9" s="135" t="str">
        <f t="shared" si="0"/>
        <v/>
      </c>
      <c r="K9" s="136"/>
      <c r="L9" s="137"/>
      <c r="M9" s="127"/>
      <c r="N9" s="128" t="s">
        <v>418</v>
      </c>
      <c r="O9" s="128" t="s">
        <v>418</v>
      </c>
      <c r="P9" s="128"/>
      <c r="Q9" s="129"/>
      <c r="R9" s="977">
        <v>3</v>
      </c>
      <c r="S9" s="979" t="s">
        <v>415</v>
      </c>
      <c r="T9" s="981">
        <f t="shared" si="1"/>
        <v>550</v>
      </c>
      <c r="U9" s="169"/>
      <c r="V9" s="161"/>
      <c r="W9" s="988" t="s">
        <v>587</v>
      </c>
    </row>
    <row r="10" spans="1:23" ht="24" customHeight="1">
      <c r="A10" s="130">
        <v>6</v>
      </c>
      <c r="B10" s="435" t="s">
        <v>416</v>
      </c>
      <c r="C10" s="436">
        <v>6</v>
      </c>
      <c r="D10" s="441">
        <v>10</v>
      </c>
      <c r="E10" s="441">
        <v>3</v>
      </c>
      <c r="F10" s="442" t="s">
        <v>483</v>
      </c>
      <c r="G10" s="442" t="s">
        <v>484</v>
      </c>
      <c r="H10" s="440">
        <v>220</v>
      </c>
      <c r="I10" s="135">
        <f t="shared" si="2"/>
        <v>220</v>
      </c>
      <c r="J10" s="135" t="str">
        <f t="shared" si="0"/>
        <v/>
      </c>
      <c r="K10" s="136"/>
      <c r="L10" s="137"/>
      <c r="M10" s="127"/>
      <c r="N10" s="128" t="s">
        <v>419</v>
      </c>
      <c r="O10" s="128" t="s">
        <v>419</v>
      </c>
      <c r="P10" s="128"/>
      <c r="Q10" s="138"/>
      <c r="R10" s="978"/>
      <c r="S10" s="980"/>
      <c r="T10" s="982"/>
      <c r="U10" s="168">
        <f>SUMIF(B:B,$S11,I:I)</f>
        <v>14220</v>
      </c>
      <c r="V10" s="161">
        <f>SUMIF(B:B,$S11,J:J)</f>
        <v>0</v>
      </c>
      <c r="W10" s="989"/>
    </row>
    <row r="11" spans="1:23" ht="24" customHeight="1">
      <c r="A11" s="130">
        <v>7</v>
      </c>
      <c r="B11" s="435" t="s">
        <v>414</v>
      </c>
      <c r="C11" s="436">
        <v>7</v>
      </c>
      <c r="D11" s="441">
        <v>10</v>
      </c>
      <c r="E11" s="441">
        <v>4</v>
      </c>
      <c r="F11" s="442" t="s">
        <v>485</v>
      </c>
      <c r="G11" s="442" t="s">
        <v>486</v>
      </c>
      <c r="H11" s="440">
        <v>10000</v>
      </c>
      <c r="I11" s="135">
        <f t="shared" si="2"/>
        <v>10000</v>
      </c>
      <c r="J11" s="135" t="str">
        <f t="shared" si="0"/>
        <v/>
      </c>
      <c r="K11" s="136"/>
      <c r="L11" s="137"/>
      <c r="M11" s="127"/>
      <c r="N11" s="128" t="s">
        <v>13</v>
      </c>
      <c r="O11" s="128" t="s">
        <v>13</v>
      </c>
      <c r="P11" s="128"/>
      <c r="Q11" s="138"/>
      <c r="R11" s="977">
        <v>4</v>
      </c>
      <c r="S11" s="979" t="s">
        <v>416</v>
      </c>
      <c r="T11" s="981">
        <f t="shared" si="1"/>
        <v>14220</v>
      </c>
      <c r="U11" s="169"/>
      <c r="V11" s="161"/>
      <c r="W11" s="988" t="s">
        <v>590</v>
      </c>
    </row>
    <row r="12" spans="1:23" ht="24" customHeight="1">
      <c r="A12" s="130">
        <v>8</v>
      </c>
      <c r="B12" s="435" t="s">
        <v>420</v>
      </c>
      <c r="C12" s="436">
        <v>8</v>
      </c>
      <c r="D12" s="441">
        <v>10</v>
      </c>
      <c r="E12" s="441">
        <v>4</v>
      </c>
      <c r="F12" s="442" t="s">
        <v>487</v>
      </c>
      <c r="G12" s="442" t="s">
        <v>571</v>
      </c>
      <c r="H12" s="440">
        <v>20000</v>
      </c>
      <c r="I12" s="135">
        <f t="shared" si="2"/>
        <v>20000</v>
      </c>
      <c r="J12" s="135" t="str">
        <f t="shared" si="0"/>
        <v/>
      </c>
      <c r="K12" s="136"/>
      <c r="L12" s="137"/>
      <c r="M12" s="127"/>
      <c r="N12" s="128" t="s">
        <v>420</v>
      </c>
      <c r="O12" s="128" t="s">
        <v>420</v>
      </c>
      <c r="P12" s="128"/>
      <c r="Q12" s="138"/>
      <c r="R12" s="978"/>
      <c r="S12" s="980"/>
      <c r="T12" s="982"/>
      <c r="U12" s="168">
        <f>SUMIF(B:B,$S13,I:I)</f>
        <v>0</v>
      </c>
      <c r="V12" s="161">
        <f>SUMIF(B:B,$S13,J:J)</f>
        <v>0</v>
      </c>
      <c r="W12" s="989"/>
    </row>
    <row r="13" spans="1:23" ht="24" customHeight="1">
      <c r="A13" s="130">
        <v>9</v>
      </c>
      <c r="B13" s="435" t="s">
        <v>414</v>
      </c>
      <c r="C13" s="436">
        <v>9</v>
      </c>
      <c r="D13" s="441">
        <v>10</v>
      </c>
      <c r="E13" s="441">
        <v>5</v>
      </c>
      <c r="F13" s="442" t="s">
        <v>485</v>
      </c>
      <c r="G13" s="442" t="s">
        <v>488</v>
      </c>
      <c r="H13" s="440">
        <v>16000</v>
      </c>
      <c r="I13" s="135">
        <f t="shared" si="2"/>
        <v>16000</v>
      </c>
      <c r="J13" s="135" t="str">
        <f t="shared" si="0"/>
        <v/>
      </c>
      <c r="K13" s="136"/>
      <c r="L13" s="137"/>
      <c r="M13" s="127"/>
      <c r="N13" s="128" t="s">
        <v>12</v>
      </c>
      <c r="O13" s="128" t="s">
        <v>12</v>
      </c>
      <c r="P13" s="128"/>
      <c r="Q13" s="138"/>
      <c r="R13" s="172">
        <v>5</v>
      </c>
      <c r="S13" s="134" t="s">
        <v>417</v>
      </c>
      <c r="T13" s="170">
        <f t="shared" si="1"/>
        <v>0</v>
      </c>
      <c r="U13" s="168">
        <f>SUMIF(B:B,$S14,I:I)</f>
        <v>55000</v>
      </c>
      <c r="V13" s="161">
        <f>SUMIF(B:B,$S14,J:J)</f>
        <v>0</v>
      </c>
      <c r="W13" s="501"/>
    </row>
    <row r="14" spans="1:23" ht="24" customHeight="1">
      <c r="A14" s="130">
        <v>10</v>
      </c>
      <c r="B14" s="435" t="s">
        <v>311</v>
      </c>
      <c r="C14" s="436">
        <v>10</v>
      </c>
      <c r="D14" s="441">
        <v>10</v>
      </c>
      <c r="E14" s="441">
        <v>5</v>
      </c>
      <c r="F14" s="442" t="s">
        <v>489</v>
      </c>
      <c r="G14" s="442" t="s">
        <v>516</v>
      </c>
      <c r="H14" s="440">
        <v>6500</v>
      </c>
      <c r="I14" s="135">
        <f t="shared" si="2"/>
        <v>6500</v>
      </c>
      <c r="J14" s="135" t="str">
        <f t="shared" si="0"/>
        <v/>
      </c>
      <c r="K14" s="136"/>
      <c r="L14" s="137"/>
      <c r="M14" s="127"/>
      <c r="N14" s="128" t="s">
        <v>422</v>
      </c>
      <c r="O14" s="128" t="s">
        <v>422</v>
      </c>
      <c r="P14" s="128"/>
      <c r="Q14" s="138"/>
      <c r="R14" s="172">
        <v>6</v>
      </c>
      <c r="S14" s="134" t="s">
        <v>418</v>
      </c>
      <c r="T14" s="170">
        <f t="shared" si="1"/>
        <v>55000</v>
      </c>
      <c r="U14" s="168">
        <f>SUMIF(B:B,$S15,I:I)</f>
        <v>97800</v>
      </c>
      <c r="V14" s="161">
        <f>SUMIF(B:B,$S15,J:J)</f>
        <v>0</v>
      </c>
      <c r="W14" s="501" t="s">
        <v>588</v>
      </c>
    </row>
    <row r="15" spans="1:23" ht="24" customHeight="1">
      <c r="A15" s="130">
        <v>11</v>
      </c>
      <c r="B15" s="435" t="s">
        <v>420</v>
      </c>
      <c r="C15" s="436">
        <v>11</v>
      </c>
      <c r="D15" s="441">
        <v>10</v>
      </c>
      <c r="E15" s="441">
        <v>5</v>
      </c>
      <c r="F15" s="442" t="s">
        <v>490</v>
      </c>
      <c r="G15" s="442" t="s">
        <v>491</v>
      </c>
      <c r="H15" s="440">
        <v>24000</v>
      </c>
      <c r="I15" s="135">
        <f t="shared" si="2"/>
        <v>24000</v>
      </c>
      <c r="J15" s="135" t="str">
        <f t="shared" si="0"/>
        <v/>
      </c>
      <c r="K15" s="136"/>
      <c r="L15" s="137"/>
      <c r="M15" s="127"/>
      <c r="N15" s="128" t="s">
        <v>423</v>
      </c>
      <c r="O15" s="128" t="s">
        <v>423</v>
      </c>
      <c r="P15" s="128"/>
      <c r="Q15" s="138"/>
      <c r="R15" s="977">
        <v>7</v>
      </c>
      <c r="S15" s="979" t="s">
        <v>419</v>
      </c>
      <c r="T15" s="981">
        <f t="shared" si="1"/>
        <v>97800</v>
      </c>
      <c r="U15" s="169"/>
      <c r="V15" s="161"/>
      <c r="W15" s="988" t="s">
        <v>576</v>
      </c>
    </row>
    <row r="16" spans="1:23" ht="24" customHeight="1">
      <c r="A16" s="130">
        <v>12</v>
      </c>
      <c r="B16" s="435" t="s">
        <v>414</v>
      </c>
      <c r="C16" s="436">
        <v>12</v>
      </c>
      <c r="D16" s="441">
        <v>10</v>
      </c>
      <c r="E16" s="441">
        <v>5</v>
      </c>
      <c r="F16" s="442" t="s">
        <v>492</v>
      </c>
      <c r="G16" s="442" t="s">
        <v>493</v>
      </c>
      <c r="H16" s="440">
        <v>500</v>
      </c>
      <c r="I16" s="135">
        <f t="shared" si="2"/>
        <v>500</v>
      </c>
      <c r="J16" s="135" t="str">
        <f t="shared" si="0"/>
        <v/>
      </c>
      <c r="K16" s="136"/>
      <c r="L16" s="137"/>
      <c r="M16" s="127"/>
      <c r="N16" s="128" t="s">
        <v>311</v>
      </c>
      <c r="O16" s="128" t="s">
        <v>311</v>
      </c>
      <c r="P16" s="128"/>
      <c r="Q16" s="138"/>
      <c r="R16" s="978"/>
      <c r="S16" s="980"/>
      <c r="T16" s="982"/>
      <c r="U16" s="168">
        <f>SUMIF(B:B,$S17,I:I)</f>
        <v>0</v>
      </c>
      <c r="V16" s="161">
        <f>SUMIF(B:B,$S17,J:J)</f>
        <v>0</v>
      </c>
      <c r="W16" s="989"/>
    </row>
    <row r="17" spans="1:23" ht="24" customHeight="1">
      <c r="A17" s="130">
        <v>13</v>
      </c>
      <c r="B17" s="435" t="s">
        <v>311</v>
      </c>
      <c r="C17" s="436">
        <v>13</v>
      </c>
      <c r="D17" s="441">
        <v>10</v>
      </c>
      <c r="E17" s="441">
        <v>5</v>
      </c>
      <c r="F17" s="442" t="s">
        <v>492</v>
      </c>
      <c r="G17" s="442" t="s">
        <v>494</v>
      </c>
      <c r="H17" s="440">
        <v>8000</v>
      </c>
      <c r="I17" s="135">
        <f t="shared" si="2"/>
        <v>8000</v>
      </c>
      <c r="J17" s="135" t="str">
        <f t="shared" si="0"/>
        <v/>
      </c>
      <c r="K17" s="136"/>
      <c r="L17" s="137"/>
      <c r="M17" s="127"/>
      <c r="N17" s="128" t="s">
        <v>424</v>
      </c>
      <c r="O17" s="128" t="s">
        <v>424</v>
      </c>
      <c r="Q17" s="138"/>
      <c r="R17" s="172">
        <v>8</v>
      </c>
      <c r="S17" s="134" t="s">
        <v>13</v>
      </c>
      <c r="T17" s="170">
        <f t="shared" si="1"/>
        <v>0</v>
      </c>
      <c r="U17" s="168">
        <f>SUMIF(B:B,$S18,I:I)</f>
        <v>112000</v>
      </c>
      <c r="V17" s="161">
        <f>SUMIF(B:B,$S18,J:J)</f>
        <v>0</v>
      </c>
      <c r="W17" s="501"/>
    </row>
    <row r="18" spans="1:23" ht="24" customHeight="1">
      <c r="A18" s="130">
        <v>14</v>
      </c>
      <c r="B18" s="435" t="s">
        <v>420</v>
      </c>
      <c r="C18" s="436">
        <v>14</v>
      </c>
      <c r="D18" s="441">
        <v>10</v>
      </c>
      <c r="E18" s="441">
        <v>5</v>
      </c>
      <c r="F18" s="442" t="s">
        <v>495</v>
      </c>
      <c r="G18" s="442" t="s">
        <v>496</v>
      </c>
      <c r="H18" s="440">
        <v>6000</v>
      </c>
      <c r="I18" s="135">
        <f t="shared" si="2"/>
        <v>6000</v>
      </c>
      <c r="J18" s="135" t="str">
        <f t="shared" si="0"/>
        <v/>
      </c>
      <c r="K18" s="136"/>
      <c r="L18" s="137"/>
      <c r="M18" s="127"/>
      <c r="N18" s="128"/>
      <c r="P18" s="128"/>
      <c r="Q18" s="138"/>
      <c r="R18" s="977">
        <v>9</v>
      </c>
      <c r="S18" s="979" t="s">
        <v>420</v>
      </c>
      <c r="T18" s="981">
        <f>SUMIF(B:B,$S18,H:H)</f>
        <v>112000</v>
      </c>
      <c r="U18" s="168"/>
      <c r="V18" s="161"/>
      <c r="W18" s="988" t="s">
        <v>586</v>
      </c>
    </row>
    <row r="19" spans="1:23" ht="24" customHeight="1">
      <c r="A19" s="130">
        <v>15</v>
      </c>
      <c r="B19" s="435" t="s">
        <v>420</v>
      </c>
      <c r="C19" s="436">
        <v>15</v>
      </c>
      <c r="D19" s="441">
        <v>10</v>
      </c>
      <c r="E19" s="441">
        <v>5</v>
      </c>
      <c r="F19" s="442" t="s">
        <v>497</v>
      </c>
      <c r="G19" s="442" t="s">
        <v>498</v>
      </c>
      <c r="H19" s="440">
        <v>10000</v>
      </c>
      <c r="I19" s="135">
        <f t="shared" si="2"/>
        <v>10000</v>
      </c>
      <c r="J19" s="135" t="str">
        <f t="shared" si="0"/>
        <v/>
      </c>
      <c r="K19" s="136"/>
      <c r="L19" s="137"/>
      <c r="M19" s="127"/>
      <c r="O19" s="128"/>
      <c r="P19" s="128"/>
      <c r="Q19" s="138"/>
      <c r="R19" s="978"/>
      <c r="S19" s="980"/>
      <c r="T19" s="982"/>
      <c r="U19" s="169">
        <f>SUMIF(B:B,$S20,I:I)</f>
        <v>0</v>
      </c>
      <c r="V19" s="161">
        <f>SUMIF(B:B,$S20,J:J)</f>
        <v>0</v>
      </c>
      <c r="W19" s="984"/>
    </row>
    <row r="20" spans="1:23" ht="24" customHeight="1">
      <c r="A20" s="130">
        <v>16</v>
      </c>
      <c r="B20" s="435" t="s">
        <v>311</v>
      </c>
      <c r="C20" s="436">
        <v>16</v>
      </c>
      <c r="D20" s="441">
        <v>10</v>
      </c>
      <c r="E20" s="441">
        <v>5</v>
      </c>
      <c r="F20" s="442" t="s">
        <v>499</v>
      </c>
      <c r="G20" s="442" t="s">
        <v>500</v>
      </c>
      <c r="H20" s="440">
        <v>285</v>
      </c>
      <c r="I20" s="135">
        <f t="shared" si="2"/>
        <v>285</v>
      </c>
      <c r="J20" s="135" t="str">
        <f t="shared" si="0"/>
        <v/>
      </c>
      <c r="K20" s="136"/>
      <c r="L20" s="137"/>
      <c r="M20" s="127"/>
      <c r="O20" s="128"/>
      <c r="P20" s="128"/>
      <c r="Q20" s="138"/>
      <c r="R20" s="172">
        <v>10</v>
      </c>
      <c r="S20" s="134" t="s">
        <v>421</v>
      </c>
      <c r="T20" s="170">
        <f t="shared" si="1"/>
        <v>0</v>
      </c>
      <c r="U20" s="168">
        <f>SUMIF(B:B,$S21,I:I)</f>
        <v>0</v>
      </c>
      <c r="V20" s="161">
        <f>SUMIF(B:B,$S21,J:J)</f>
        <v>0</v>
      </c>
      <c r="W20" s="502"/>
    </row>
    <row r="21" spans="1:23" ht="24" customHeight="1">
      <c r="A21" s="130">
        <v>17</v>
      </c>
      <c r="B21" s="435" t="s">
        <v>420</v>
      </c>
      <c r="C21" s="436">
        <v>17</v>
      </c>
      <c r="D21" s="441">
        <v>10</v>
      </c>
      <c r="E21" s="441">
        <v>5</v>
      </c>
      <c r="F21" s="442" t="s">
        <v>501</v>
      </c>
      <c r="G21" s="442" t="s">
        <v>502</v>
      </c>
      <c r="H21" s="440">
        <v>16000</v>
      </c>
      <c r="I21" s="135">
        <f t="shared" si="2"/>
        <v>16000</v>
      </c>
      <c r="J21" s="135" t="str">
        <f t="shared" si="0"/>
        <v/>
      </c>
      <c r="K21" s="136"/>
      <c r="L21" s="137"/>
      <c r="M21" s="127"/>
      <c r="N21" s="128"/>
      <c r="Q21" s="129"/>
      <c r="R21" s="172">
        <v>11</v>
      </c>
      <c r="S21" s="134" t="s">
        <v>12</v>
      </c>
      <c r="T21" s="170">
        <f t="shared" si="1"/>
        <v>0</v>
      </c>
      <c r="U21" s="168">
        <f>SUMIF(B:B,$S22,I:I)</f>
        <v>330</v>
      </c>
      <c r="V21" s="161">
        <f>SUMIF(B:B,$S22,J:J)</f>
        <v>0</v>
      </c>
      <c r="W21" s="501"/>
    </row>
    <row r="22" spans="1:23" ht="24" customHeight="1">
      <c r="A22" s="130">
        <v>18</v>
      </c>
      <c r="B22" s="435" t="s">
        <v>419</v>
      </c>
      <c r="C22" s="436">
        <v>18</v>
      </c>
      <c r="D22" s="441">
        <v>10</v>
      </c>
      <c r="E22" s="441">
        <v>5</v>
      </c>
      <c r="F22" s="442" t="s">
        <v>503</v>
      </c>
      <c r="G22" s="442" t="s">
        <v>504</v>
      </c>
      <c r="H22" s="440">
        <v>97800</v>
      </c>
      <c r="I22" s="135">
        <f t="shared" si="2"/>
        <v>97800</v>
      </c>
      <c r="J22" s="135" t="str">
        <f t="shared" si="0"/>
        <v/>
      </c>
      <c r="K22" s="136"/>
      <c r="L22" s="137"/>
      <c r="M22" s="127"/>
      <c r="O22" s="128"/>
      <c r="Q22" s="129"/>
      <c r="R22" s="977">
        <v>12</v>
      </c>
      <c r="S22" s="979" t="s">
        <v>422</v>
      </c>
      <c r="T22" s="981">
        <f t="shared" si="1"/>
        <v>330</v>
      </c>
      <c r="U22" s="169"/>
      <c r="V22" s="161"/>
      <c r="W22" s="988" t="s">
        <v>589</v>
      </c>
    </row>
    <row r="23" spans="1:23" ht="24" customHeight="1">
      <c r="A23" s="130">
        <v>19</v>
      </c>
      <c r="B23" s="435" t="s">
        <v>424</v>
      </c>
      <c r="C23" s="436">
        <v>19</v>
      </c>
      <c r="D23" s="441">
        <v>10</v>
      </c>
      <c r="E23" s="441">
        <v>5</v>
      </c>
      <c r="F23" s="442" t="s">
        <v>499</v>
      </c>
      <c r="G23" s="442" t="s">
        <v>505</v>
      </c>
      <c r="H23" s="440">
        <v>1278</v>
      </c>
      <c r="I23" s="135">
        <f t="shared" si="2"/>
        <v>1278</v>
      </c>
      <c r="J23" s="135" t="str">
        <f t="shared" si="0"/>
        <v/>
      </c>
      <c r="K23" s="136"/>
      <c r="L23" s="137"/>
      <c r="M23" s="127"/>
      <c r="N23" s="128"/>
      <c r="O23" s="128"/>
      <c r="Q23" s="129"/>
      <c r="R23" s="978"/>
      <c r="S23" s="980"/>
      <c r="T23" s="982"/>
      <c r="U23" s="168">
        <f>SUMIF(B:B,$S24,I:I)</f>
        <v>14300</v>
      </c>
      <c r="V23" s="161">
        <f>SUMIF(B:B,$S24,J:J)</f>
        <v>0</v>
      </c>
      <c r="W23" s="984"/>
    </row>
    <row r="24" spans="1:23" ht="24" customHeight="1">
      <c r="A24" s="130">
        <v>20</v>
      </c>
      <c r="B24" s="435" t="s">
        <v>414</v>
      </c>
      <c r="C24" s="436">
        <v>20</v>
      </c>
      <c r="D24" s="441">
        <v>10</v>
      </c>
      <c r="E24" s="441">
        <v>6</v>
      </c>
      <c r="F24" s="442" t="s">
        <v>485</v>
      </c>
      <c r="G24" s="442" t="s">
        <v>578</v>
      </c>
      <c r="H24" s="440">
        <v>16000</v>
      </c>
      <c r="I24" s="135">
        <f t="shared" si="2"/>
        <v>16000</v>
      </c>
      <c r="J24" s="135" t="str">
        <f t="shared" si="0"/>
        <v/>
      </c>
      <c r="K24" s="136"/>
      <c r="L24" s="137"/>
      <c r="M24" s="127"/>
      <c r="O24" s="128"/>
      <c r="Q24" s="129"/>
      <c r="R24" s="977">
        <v>13</v>
      </c>
      <c r="S24" s="979" t="s">
        <v>423</v>
      </c>
      <c r="T24" s="981">
        <f t="shared" si="1"/>
        <v>14300</v>
      </c>
      <c r="U24" s="169"/>
      <c r="V24" s="161"/>
      <c r="W24" s="983" t="s">
        <v>575</v>
      </c>
    </row>
    <row r="25" spans="1:23" ht="24" customHeight="1">
      <c r="A25" s="130">
        <v>21</v>
      </c>
      <c r="B25" s="435" t="s">
        <v>311</v>
      </c>
      <c r="C25" s="436">
        <v>21</v>
      </c>
      <c r="D25" s="441">
        <v>10</v>
      </c>
      <c r="E25" s="441">
        <v>6</v>
      </c>
      <c r="F25" s="442" t="s">
        <v>489</v>
      </c>
      <c r="G25" s="442" t="s">
        <v>579</v>
      </c>
      <c r="H25" s="440">
        <v>6500</v>
      </c>
      <c r="I25" s="135">
        <f t="shared" si="2"/>
        <v>6500</v>
      </c>
      <c r="J25" s="135" t="str">
        <f t="shared" si="0"/>
        <v/>
      </c>
      <c r="K25" s="136"/>
      <c r="L25" s="137"/>
      <c r="M25" s="127"/>
      <c r="N25" s="128"/>
      <c r="O25" s="128"/>
      <c r="P25" s="128"/>
      <c r="Q25" s="127"/>
      <c r="R25" s="978"/>
      <c r="S25" s="980"/>
      <c r="T25" s="982"/>
      <c r="U25" s="168">
        <f>SUMIF(B:B,$S26,I:I)</f>
        <v>27570</v>
      </c>
      <c r="V25" s="161">
        <f>SUMIF(B:B,$S26,J:J)</f>
        <v>0</v>
      </c>
      <c r="W25" s="984"/>
    </row>
    <row r="26" spans="1:23" ht="24" customHeight="1">
      <c r="A26" s="130">
        <v>22</v>
      </c>
      <c r="B26" s="435" t="s">
        <v>420</v>
      </c>
      <c r="C26" s="436">
        <v>22</v>
      </c>
      <c r="D26" s="441">
        <v>10</v>
      </c>
      <c r="E26" s="441">
        <v>6</v>
      </c>
      <c r="F26" s="442" t="s">
        <v>490</v>
      </c>
      <c r="G26" s="442" t="s">
        <v>580</v>
      </c>
      <c r="H26" s="440">
        <v>18000</v>
      </c>
      <c r="I26" s="135">
        <f t="shared" si="2"/>
        <v>18000</v>
      </c>
      <c r="J26" s="135" t="str">
        <f t="shared" si="0"/>
        <v/>
      </c>
      <c r="K26" s="136"/>
      <c r="L26" s="137"/>
      <c r="M26" s="127"/>
      <c r="O26" s="128"/>
      <c r="Q26" s="127"/>
      <c r="R26" s="977">
        <v>14</v>
      </c>
      <c r="S26" s="979" t="s">
        <v>311</v>
      </c>
      <c r="T26" s="981">
        <f t="shared" si="1"/>
        <v>27570</v>
      </c>
      <c r="U26" s="169"/>
      <c r="V26" s="161"/>
      <c r="W26" s="983" t="s">
        <v>585</v>
      </c>
    </row>
    <row r="27" spans="1:23" ht="24" customHeight="1">
      <c r="A27" s="130">
        <v>23</v>
      </c>
      <c r="B27" s="435" t="s">
        <v>414</v>
      </c>
      <c r="C27" s="436">
        <v>23</v>
      </c>
      <c r="D27" s="441">
        <v>10</v>
      </c>
      <c r="E27" s="441">
        <v>6</v>
      </c>
      <c r="F27" s="442" t="s">
        <v>492</v>
      </c>
      <c r="G27" s="442" t="s">
        <v>581</v>
      </c>
      <c r="H27" s="440">
        <v>500</v>
      </c>
      <c r="I27" s="135">
        <f t="shared" si="2"/>
        <v>500</v>
      </c>
      <c r="J27" s="135" t="str">
        <f t="shared" si="0"/>
        <v/>
      </c>
      <c r="K27" s="136"/>
      <c r="L27" s="137"/>
      <c r="M27" s="127"/>
      <c r="N27" s="128"/>
      <c r="O27" s="128"/>
      <c r="P27" s="128"/>
      <c r="Q27" s="127"/>
      <c r="R27" s="978"/>
      <c r="S27" s="980"/>
      <c r="T27" s="982"/>
      <c r="U27" s="168">
        <f>SUMIF(B:B,$S28,I:I)</f>
        <v>1278</v>
      </c>
      <c r="V27" s="161">
        <f>SUMIF(B:B,$S28,J:J)</f>
        <v>0</v>
      </c>
      <c r="W27" s="984"/>
    </row>
    <row r="28" spans="1:23" ht="24" customHeight="1" thickBot="1">
      <c r="A28" s="130">
        <v>24</v>
      </c>
      <c r="B28" s="435" t="s">
        <v>311</v>
      </c>
      <c r="C28" s="436">
        <v>24</v>
      </c>
      <c r="D28" s="441">
        <v>10</v>
      </c>
      <c r="E28" s="441">
        <v>6</v>
      </c>
      <c r="F28" s="442" t="s">
        <v>492</v>
      </c>
      <c r="G28" s="442" t="s">
        <v>582</v>
      </c>
      <c r="H28" s="440">
        <v>6000</v>
      </c>
      <c r="I28" s="135">
        <f t="shared" si="2"/>
        <v>6000</v>
      </c>
      <c r="J28" s="135" t="str">
        <f t="shared" si="0"/>
        <v/>
      </c>
      <c r="K28" s="139"/>
      <c r="L28" s="137"/>
      <c r="M28" s="127"/>
      <c r="N28" s="128"/>
      <c r="O28" s="128"/>
      <c r="P28" s="128"/>
      <c r="Q28" s="127"/>
      <c r="R28" s="172">
        <v>15</v>
      </c>
      <c r="S28" s="134" t="s">
        <v>424</v>
      </c>
      <c r="T28" s="170">
        <f t="shared" si="1"/>
        <v>1278</v>
      </c>
      <c r="U28" s="171">
        <f>SUM(U4:U27)</f>
        <v>389135</v>
      </c>
      <c r="V28" s="162">
        <f>SUM(V4:V27)</f>
        <v>0</v>
      </c>
      <c r="W28" s="503" t="s">
        <v>577</v>
      </c>
    </row>
    <row r="29" spans="1:23" ht="24" customHeight="1" thickBot="1">
      <c r="A29" s="130">
        <v>25</v>
      </c>
      <c r="B29" s="435" t="s">
        <v>420</v>
      </c>
      <c r="C29" s="436">
        <v>25</v>
      </c>
      <c r="D29" s="441">
        <v>10</v>
      </c>
      <c r="E29" s="441">
        <v>6</v>
      </c>
      <c r="F29" s="442" t="s">
        <v>495</v>
      </c>
      <c r="G29" s="442" t="s">
        <v>583</v>
      </c>
      <c r="H29" s="440">
        <v>6000</v>
      </c>
      <c r="I29" s="135">
        <f t="shared" si="2"/>
        <v>6000</v>
      </c>
      <c r="J29" s="135" t="str">
        <f t="shared" si="0"/>
        <v/>
      </c>
      <c r="K29" s="139"/>
      <c r="L29" s="137"/>
      <c r="M29" s="127"/>
      <c r="N29" s="128"/>
      <c r="O29" s="128"/>
      <c r="P29" s="128"/>
      <c r="Q29" s="127"/>
      <c r="R29" s="173"/>
      <c r="S29" s="167" t="s">
        <v>11</v>
      </c>
      <c r="T29" s="171">
        <f>SUM(T5:T28)</f>
        <v>389135</v>
      </c>
      <c r="U29" s="127"/>
      <c r="V29" s="127"/>
    </row>
    <row r="30" spans="1:23" ht="24" customHeight="1">
      <c r="A30" s="130">
        <v>26</v>
      </c>
      <c r="B30" s="435" t="s">
        <v>311</v>
      </c>
      <c r="C30" s="436">
        <v>26</v>
      </c>
      <c r="D30" s="441">
        <v>10</v>
      </c>
      <c r="E30" s="441">
        <v>6</v>
      </c>
      <c r="F30" s="442" t="s">
        <v>499</v>
      </c>
      <c r="G30" s="442" t="s">
        <v>500</v>
      </c>
      <c r="H30" s="440">
        <v>285</v>
      </c>
      <c r="I30" s="135">
        <f t="shared" si="2"/>
        <v>285</v>
      </c>
      <c r="J30" s="135" t="str">
        <f t="shared" si="0"/>
        <v/>
      </c>
      <c r="K30" s="139"/>
      <c r="L30" s="137"/>
      <c r="M30" s="127"/>
      <c r="N30" s="128"/>
      <c r="O30" s="128"/>
      <c r="P30" s="128"/>
      <c r="Q30" s="127"/>
      <c r="R30" s="127"/>
      <c r="S30" s="127"/>
      <c r="T30" s="127"/>
      <c r="U30" s="127"/>
      <c r="V30" s="127"/>
    </row>
    <row r="31" spans="1:23" ht="24" customHeight="1">
      <c r="A31" s="130">
        <v>27</v>
      </c>
      <c r="B31" s="435" t="s">
        <v>420</v>
      </c>
      <c r="C31" s="436">
        <v>27</v>
      </c>
      <c r="D31" s="441">
        <v>10</v>
      </c>
      <c r="E31" s="441">
        <v>6</v>
      </c>
      <c r="F31" s="442" t="s">
        <v>501</v>
      </c>
      <c r="G31" s="442" t="s">
        <v>506</v>
      </c>
      <c r="H31" s="440">
        <v>12000</v>
      </c>
      <c r="I31" s="135">
        <f t="shared" si="2"/>
        <v>12000</v>
      </c>
      <c r="J31" s="135" t="str">
        <f t="shared" si="0"/>
        <v/>
      </c>
      <c r="K31" s="139"/>
      <c r="L31" s="137"/>
      <c r="M31" s="127"/>
      <c r="N31" s="128"/>
      <c r="O31" s="128"/>
      <c r="P31" s="128"/>
      <c r="Q31" s="127"/>
      <c r="R31" s="127"/>
      <c r="S31" s="127"/>
      <c r="T31" s="127"/>
      <c r="U31" s="127"/>
      <c r="V31" s="127"/>
    </row>
    <row r="32" spans="1:23" ht="24" customHeight="1">
      <c r="A32" s="130">
        <v>28</v>
      </c>
      <c r="B32" s="435" t="s">
        <v>415</v>
      </c>
      <c r="C32" s="436">
        <v>28</v>
      </c>
      <c r="D32" s="441">
        <v>10</v>
      </c>
      <c r="E32" s="441">
        <v>8</v>
      </c>
      <c r="F32" s="442" t="s">
        <v>507</v>
      </c>
      <c r="G32" s="442" t="s">
        <v>508</v>
      </c>
      <c r="H32" s="440">
        <v>550</v>
      </c>
      <c r="I32" s="135">
        <f t="shared" si="2"/>
        <v>550</v>
      </c>
      <c r="J32" s="135"/>
      <c r="K32" s="139"/>
      <c r="L32" s="137"/>
      <c r="M32" s="127"/>
      <c r="N32" s="128"/>
      <c r="O32" s="128"/>
      <c r="P32" s="128"/>
      <c r="Q32" s="127"/>
      <c r="R32" s="127"/>
      <c r="S32" s="127"/>
      <c r="T32" s="127"/>
      <c r="U32" s="127"/>
      <c r="V32" s="127"/>
    </row>
    <row r="33" spans="1:22" ht="24" customHeight="1">
      <c r="A33" s="130">
        <v>29</v>
      </c>
      <c r="B33" s="435" t="s">
        <v>418</v>
      </c>
      <c r="C33" s="436">
        <v>29</v>
      </c>
      <c r="D33" s="441">
        <v>10</v>
      </c>
      <c r="E33" s="441">
        <v>9</v>
      </c>
      <c r="F33" s="442" t="s">
        <v>509</v>
      </c>
      <c r="G33" s="442" t="s">
        <v>510</v>
      </c>
      <c r="H33" s="440">
        <v>55000</v>
      </c>
      <c r="I33" s="135">
        <f t="shared" si="2"/>
        <v>55000</v>
      </c>
      <c r="J33" s="135"/>
      <c r="K33" s="139"/>
      <c r="L33" s="137"/>
      <c r="M33" s="127"/>
      <c r="N33" s="128"/>
      <c r="O33" s="128"/>
      <c r="P33" s="128"/>
      <c r="Q33" s="127"/>
      <c r="R33" s="127"/>
      <c r="S33" s="127"/>
      <c r="T33" s="127"/>
      <c r="U33" s="127"/>
      <c r="V33" s="127"/>
    </row>
    <row r="34" spans="1:22" ht="24" customHeight="1">
      <c r="A34" s="130">
        <v>30</v>
      </c>
      <c r="B34" s="435" t="s">
        <v>422</v>
      </c>
      <c r="C34" s="436">
        <v>30</v>
      </c>
      <c r="D34" s="441">
        <v>10</v>
      </c>
      <c r="E34" s="441">
        <v>9</v>
      </c>
      <c r="F34" s="442" t="s">
        <v>511</v>
      </c>
      <c r="G34" s="442" t="s">
        <v>512</v>
      </c>
      <c r="H34" s="440">
        <v>330</v>
      </c>
      <c r="I34" s="135">
        <f t="shared" si="2"/>
        <v>330</v>
      </c>
      <c r="J34" s="135"/>
      <c r="K34" s="139"/>
      <c r="L34" s="137"/>
      <c r="M34" s="127"/>
      <c r="N34" s="128"/>
      <c r="O34" s="128"/>
      <c r="P34" s="128"/>
      <c r="Q34" s="127"/>
      <c r="R34" s="127"/>
      <c r="S34" s="127"/>
      <c r="T34" s="127"/>
      <c r="U34" s="127"/>
      <c r="V34" s="127"/>
    </row>
    <row r="35" spans="1:22" ht="24" customHeight="1">
      <c r="A35" s="130">
        <v>31</v>
      </c>
      <c r="B35" s="45"/>
      <c r="C35" s="10"/>
      <c r="D35" s="11"/>
      <c r="E35" s="11"/>
      <c r="F35" s="47"/>
      <c r="G35" s="47"/>
      <c r="H35" s="12"/>
      <c r="I35" s="135" t="str">
        <f t="shared" si="2"/>
        <v/>
      </c>
      <c r="J35" s="135"/>
      <c r="K35" s="139"/>
      <c r="L35" s="137"/>
      <c r="M35" s="127"/>
      <c r="N35" s="128"/>
      <c r="O35" s="128"/>
      <c r="P35" s="128"/>
      <c r="Q35" s="127"/>
      <c r="R35" s="127"/>
      <c r="S35" s="127"/>
      <c r="T35" s="127"/>
      <c r="U35" s="127"/>
      <c r="V35" s="127"/>
    </row>
    <row r="36" spans="1:22" ht="24" customHeight="1">
      <c r="A36" s="130">
        <v>32</v>
      </c>
      <c r="B36" s="45"/>
      <c r="C36" s="10"/>
      <c r="D36" s="11"/>
      <c r="E36" s="11"/>
      <c r="F36" s="47"/>
      <c r="G36" s="47"/>
      <c r="H36" s="12"/>
      <c r="I36" s="135" t="str">
        <f t="shared" si="2"/>
        <v/>
      </c>
      <c r="J36" s="135"/>
      <c r="K36" s="139"/>
      <c r="L36" s="137"/>
      <c r="M36" s="127"/>
      <c r="N36" s="128"/>
      <c r="O36" s="128"/>
      <c r="P36" s="128"/>
      <c r="Q36" s="127"/>
      <c r="R36" s="127"/>
      <c r="S36" s="127"/>
      <c r="T36" s="127"/>
      <c r="U36" s="127"/>
      <c r="V36" s="127"/>
    </row>
    <row r="37" spans="1:22" ht="24" customHeight="1">
      <c r="A37" s="130">
        <v>33</v>
      </c>
      <c r="B37" s="45"/>
      <c r="C37" s="10"/>
      <c r="D37" s="11"/>
      <c r="E37" s="11"/>
      <c r="F37" s="47"/>
      <c r="G37" s="47"/>
      <c r="H37" s="12"/>
      <c r="I37" s="135" t="str">
        <f t="shared" si="2"/>
        <v/>
      </c>
      <c r="J37" s="135"/>
      <c r="K37" s="139"/>
      <c r="L37" s="137"/>
      <c r="M37" s="127"/>
      <c r="N37" s="128"/>
      <c r="O37" s="128"/>
      <c r="P37" s="128"/>
      <c r="Q37" s="127"/>
      <c r="R37" s="127"/>
      <c r="S37" s="127"/>
      <c r="T37" s="127"/>
      <c r="U37" s="127"/>
      <c r="V37" s="127"/>
    </row>
    <row r="38" spans="1:22" ht="24" customHeight="1">
      <c r="A38" s="130">
        <v>34</v>
      </c>
      <c r="B38" s="45"/>
      <c r="C38" s="10"/>
      <c r="D38" s="11"/>
      <c r="E38" s="11"/>
      <c r="F38" s="47"/>
      <c r="G38" s="47"/>
      <c r="H38" s="12"/>
      <c r="I38" s="135" t="str">
        <f t="shared" si="2"/>
        <v/>
      </c>
      <c r="J38" s="135"/>
      <c r="K38" s="139"/>
      <c r="L38" s="137"/>
      <c r="M38" s="127"/>
      <c r="N38" s="128"/>
      <c r="O38" s="128"/>
      <c r="P38" s="128"/>
      <c r="Q38" s="127"/>
      <c r="R38" s="127"/>
      <c r="S38" s="127"/>
      <c r="T38" s="127"/>
      <c r="U38" s="127"/>
      <c r="V38" s="127"/>
    </row>
    <row r="39" spans="1:22" ht="24" customHeight="1">
      <c r="A39" s="130">
        <v>35</v>
      </c>
      <c r="B39" s="45"/>
      <c r="C39" s="10"/>
      <c r="D39" s="11"/>
      <c r="E39" s="11"/>
      <c r="F39" s="47"/>
      <c r="G39" s="47"/>
      <c r="H39" s="12"/>
      <c r="I39" s="135" t="str">
        <f t="shared" si="2"/>
        <v/>
      </c>
      <c r="J39" s="135"/>
      <c r="K39" s="139"/>
      <c r="L39" s="137"/>
      <c r="M39" s="127"/>
      <c r="N39" s="128"/>
      <c r="O39" s="128"/>
      <c r="P39" s="128"/>
      <c r="Q39" s="127"/>
      <c r="R39" s="127"/>
      <c r="S39" s="127"/>
      <c r="T39" s="127"/>
      <c r="U39" s="127"/>
      <c r="V39" s="127"/>
    </row>
    <row r="40" spans="1:22" ht="24" customHeight="1">
      <c r="A40" s="130">
        <v>36</v>
      </c>
      <c r="B40" s="45"/>
      <c r="C40" s="10"/>
      <c r="D40" s="11"/>
      <c r="E40" s="11"/>
      <c r="F40" s="47"/>
      <c r="G40" s="47"/>
      <c r="H40" s="12"/>
      <c r="I40" s="135" t="str">
        <f t="shared" si="2"/>
        <v/>
      </c>
      <c r="J40" s="135"/>
      <c r="K40" s="139"/>
      <c r="L40" s="137"/>
      <c r="M40" s="127"/>
      <c r="N40" s="128"/>
      <c r="O40" s="128"/>
      <c r="P40" s="128"/>
      <c r="Q40" s="127"/>
      <c r="R40" s="127"/>
      <c r="S40" s="127"/>
      <c r="T40" s="127"/>
      <c r="U40" s="127"/>
      <c r="V40" s="127"/>
    </row>
    <row r="41" spans="1:22" ht="24" customHeight="1">
      <c r="A41" s="130">
        <v>37</v>
      </c>
      <c r="B41" s="45"/>
      <c r="C41" s="10"/>
      <c r="D41" s="11"/>
      <c r="E41" s="11"/>
      <c r="F41" s="47"/>
      <c r="G41" s="47"/>
      <c r="H41" s="12"/>
      <c r="I41" s="135" t="str">
        <f t="shared" si="2"/>
        <v/>
      </c>
      <c r="J41" s="135"/>
      <c r="K41" s="139"/>
      <c r="L41" s="137"/>
      <c r="M41" s="127"/>
      <c r="N41" s="128"/>
      <c r="O41" s="128"/>
      <c r="P41" s="128"/>
      <c r="Q41" s="127"/>
      <c r="R41" s="127"/>
      <c r="S41" s="127"/>
      <c r="T41" s="127"/>
      <c r="U41" s="127"/>
      <c r="V41" s="127"/>
    </row>
    <row r="42" spans="1:22" ht="24" customHeight="1">
      <c r="A42" s="130">
        <v>38</v>
      </c>
      <c r="B42" s="45"/>
      <c r="C42" s="10"/>
      <c r="D42" s="11"/>
      <c r="E42" s="11"/>
      <c r="F42" s="47"/>
      <c r="G42" s="47"/>
      <c r="H42" s="12"/>
      <c r="I42" s="135" t="str">
        <f t="shared" si="2"/>
        <v/>
      </c>
      <c r="J42" s="135"/>
      <c r="K42" s="139"/>
      <c r="L42" s="137"/>
      <c r="M42" s="127"/>
      <c r="N42" s="128"/>
      <c r="O42" s="128"/>
      <c r="P42" s="128"/>
      <c r="Q42" s="127"/>
      <c r="R42" s="127"/>
      <c r="S42" s="127"/>
      <c r="T42" s="127"/>
      <c r="U42" s="127"/>
      <c r="V42" s="127"/>
    </row>
    <row r="43" spans="1:22" ht="24" customHeight="1">
      <c r="A43" s="130">
        <v>39</v>
      </c>
      <c r="B43" s="45"/>
      <c r="C43" s="10"/>
      <c r="D43" s="11"/>
      <c r="E43" s="11"/>
      <c r="F43" s="47"/>
      <c r="G43" s="47"/>
      <c r="H43" s="12"/>
      <c r="I43" s="135" t="str">
        <f t="shared" si="2"/>
        <v/>
      </c>
      <c r="J43" s="135"/>
      <c r="K43" s="139"/>
      <c r="L43" s="137"/>
      <c r="M43" s="127"/>
      <c r="N43" s="128"/>
      <c r="O43" s="128"/>
      <c r="P43" s="128"/>
      <c r="Q43" s="127"/>
      <c r="R43" s="127"/>
      <c r="S43" s="127"/>
      <c r="T43" s="127"/>
      <c r="U43" s="127"/>
      <c r="V43" s="127"/>
    </row>
    <row r="44" spans="1:22" ht="24" customHeight="1">
      <c r="A44" s="130">
        <v>40</v>
      </c>
      <c r="B44" s="45"/>
      <c r="C44" s="10"/>
      <c r="D44" s="11"/>
      <c r="E44" s="11"/>
      <c r="F44" s="47"/>
      <c r="G44" s="47"/>
      <c r="H44" s="12"/>
      <c r="I44" s="135" t="str">
        <f t="shared" si="2"/>
        <v/>
      </c>
      <c r="J44" s="135"/>
      <c r="K44" s="139"/>
      <c r="L44" s="137"/>
      <c r="M44" s="127"/>
      <c r="N44" s="128"/>
      <c r="O44" s="128"/>
      <c r="P44" s="128"/>
      <c r="Q44" s="127"/>
      <c r="R44" s="127"/>
      <c r="S44" s="127"/>
      <c r="T44" s="127"/>
      <c r="U44" s="127"/>
      <c r="V44" s="127"/>
    </row>
    <row r="45" spans="1:22" ht="24" customHeight="1">
      <c r="A45" s="130">
        <v>41</v>
      </c>
      <c r="B45" s="45"/>
      <c r="C45" s="10"/>
      <c r="D45" s="11"/>
      <c r="E45" s="11"/>
      <c r="F45" s="47"/>
      <c r="G45" s="47"/>
      <c r="H45" s="12"/>
      <c r="I45" s="135" t="str">
        <f t="shared" si="2"/>
        <v/>
      </c>
      <c r="J45" s="135"/>
      <c r="K45" s="139"/>
      <c r="L45" s="137"/>
      <c r="M45" s="127"/>
      <c r="N45" s="128"/>
      <c r="O45" s="128"/>
      <c r="P45" s="128"/>
      <c r="Q45" s="127"/>
      <c r="R45" s="127"/>
      <c r="S45" s="127"/>
      <c r="T45" s="127"/>
      <c r="U45" s="127"/>
      <c r="V45" s="127"/>
    </row>
    <row r="46" spans="1:22" ht="24" customHeight="1">
      <c r="A46" s="130">
        <v>42</v>
      </c>
      <c r="B46" s="45"/>
      <c r="C46" s="10"/>
      <c r="D46" s="11"/>
      <c r="E46" s="11"/>
      <c r="F46" s="47"/>
      <c r="G46" s="47"/>
      <c r="H46" s="12"/>
      <c r="I46" s="135" t="str">
        <f t="shared" si="2"/>
        <v/>
      </c>
      <c r="J46" s="135"/>
      <c r="K46" s="139"/>
      <c r="L46" s="137"/>
      <c r="M46" s="127"/>
      <c r="N46" s="128"/>
      <c r="O46" s="128"/>
      <c r="P46" s="128"/>
      <c r="Q46" s="127"/>
      <c r="R46" s="127"/>
      <c r="S46" s="127"/>
      <c r="T46" s="127"/>
      <c r="U46" s="127"/>
      <c r="V46" s="127"/>
    </row>
    <row r="47" spans="1:22" ht="24" customHeight="1">
      <c r="A47" s="130">
        <v>43</v>
      </c>
      <c r="B47" s="45"/>
      <c r="C47" s="10"/>
      <c r="D47" s="11"/>
      <c r="E47" s="11"/>
      <c r="F47" s="47"/>
      <c r="G47" s="47"/>
      <c r="H47" s="12"/>
      <c r="I47" s="135" t="str">
        <f t="shared" si="2"/>
        <v/>
      </c>
      <c r="J47" s="135"/>
      <c r="K47" s="139"/>
      <c r="L47" s="137"/>
      <c r="M47" s="127"/>
      <c r="N47" s="128"/>
      <c r="O47" s="128"/>
      <c r="P47" s="128"/>
      <c r="Q47" s="127"/>
      <c r="R47" s="127"/>
      <c r="S47" s="127"/>
      <c r="T47" s="127"/>
      <c r="U47" s="127"/>
      <c r="V47" s="127"/>
    </row>
    <row r="48" spans="1:22" ht="24" customHeight="1">
      <c r="A48" s="130">
        <v>44</v>
      </c>
      <c r="B48" s="45"/>
      <c r="C48" s="10"/>
      <c r="D48" s="11"/>
      <c r="E48" s="11"/>
      <c r="F48" s="47"/>
      <c r="G48" s="47"/>
      <c r="H48" s="12"/>
      <c r="I48" s="135" t="str">
        <f t="shared" si="2"/>
        <v/>
      </c>
      <c r="J48" s="135"/>
      <c r="K48" s="139"/>
      <c r="L48" s="137"/>
      <c r="M48" s="127"/>
      <c r="N48" s="128"/>
      <c r="O48" s="128"/>
      <c r="P48" s="128"/>
      <c r="Q48" s="127"/>
      <c r="R48" s="127"/>
      <c r="S48" s="127"/>
      <c r="T48" s="127"/>
      <c r="U48" s="127"/>
      <c r="V48" s="127"/>
    </row>
    <row r="49" spans="1:22" ht="24" customHeight="1">
      <c r="A49" s="130">
        <v>45</v>
      </c>
      <c r="B49" s="45"/>
      <c r="C49" s="10"/>
      <c r="D49" s="11"/>
      <c r="E49" s="11"/>
      <c r="F49" s="47"/>
      <c r="G49" s="47"/>
      <c r="H49" s="12"/>
      <c r="I49" s="135" t="str">
        <f t="shared" si="2"/>
        <v/>
      </c>
      <c r="J49" s="135"/>
      <c r="K49" s="139"/>
      <c r="L49" s="137"/>
      <c r="M49" s="127"/>
      <c r="N49" s="128"/>
      <c r="O49" s="128"/>
      <c r="P49" s="128"/>
      <c r="Q49" s="127"/>
      <c r="R49" s="127"/>
      <c r="S49" s="127"/>
      <c r="T49" s="127"/>
      <c r="U49" s="127"/>
      <c r="V49" s="127"/>
    </row>
    <row r="50" spans="1:22" ht="24" customHeight="1">
      <c r="A50" s="130">
        <v>46</v>
      </c>
      <c r="B50" s="45"/>
      <c r="C50" s="10"/>
      <c r="D50" s="11"/>
      <c r="E50" s="11"/>
      <c r="F50" s="47"/>
      <c r="G50" s="47"/>
      <c r="H50" s="12"/>
      <c r="I50" s="135" t="str">
        <f t="shared" si="2"/>
        <v/>
      </c>
      <c r="J50" s="135"/>
      <c r="K50" s="139"/>
      <c r="L50" s="137"/>
      <c r="M50" s="127"/>
      <c r="N50" s="128"/>
      <c r="O50" s="128"/>
      <c r="P50" s="128"/>
      <c r="Q50" s="127"/>
      <c r="R50" s="127"/>
      <c r="S50" s="127"/>
      <c r="T50" s="127"/>
      <c r="U50" s="127"/>
      <c r="V50" s="127"/>
    </row>
    <row r="51" spans="1:22" ht="24" customHeight="1">
      <c r="A51" s="130">
        <v>47</v>
      </c>
      <c r="B51" s="45"/>
      <c r="C51" s="10"/>
      <c r="D51" s="11"/>
      <c r="E51" s="11"/>
      <c r="F51" s="47"/>
      <c r="G51" s="47"/>
      <c r="H51" s="12"/>
      <c r="I51" s="135" t="str">
        <f t="shared" si="2"/>
        <v/>
      </c>
      <c r="J51" s="135"/>
      <c r="K51" s="139"/>
      <c r="L51" s="137"/>
      <c r="M51" s="127"/>
      <c r="N51" s="128"/>
      <c r="O51" s="128"/>
      <c r="P51" s="128"/>
      <c r="Q51" s="127"/>
      <c r="R51" s="127"/>
      <c r="S51" s="127"/>
      <c r="T51" s="127"/>
      <c r="U51" s="127"/>
      <c r="V51" s="127"/>
    </row>
    <row r="52" spans="1:22" ht="24" customHeight="1">
      <c r="A52" s="130">
        <v>48</v>
      </c>
      <c r="B52" s="45"/>
      <c r="C52" s="10"/>
      <c r="D52" s="11"/>
      <c r="E52" s="11"/>
      <c r="F52" s="47"/>
      <c r="G52" s="47"/>
      <c r="H52" s="12"/>
      <c r="I52" s="135" t="str">
        <f t="shared" si="2"/>
        <v/>
      </c>
      <c r="J52" s="135"/>
      <c r="K52" s="139"/>
      <c r="L52" s="137"/>
      <c r="M52" s="127"/>
      <c r="N52" s="128"/>
      <c r="O52" s="128"/>
      <c r="P52" s="128"/>
      <c r="Q52" s="127"/>
      <c r="R52" s="127"/>
      <c r="S52" s="127"/>
      <c r="T52" s="127"/>
      <c r="U52" s="127"/>
      <c r="V52" s="127"/>
    </row>
    <row r="53" spans="1:22" ht="24" customHeight="1">
      <c r="A53" s="130">
        <v>49</v>
      </c>
      <c r="B53" s="45"/>
      <c r="C53" s="10"/>
      <c r="D53" s="11"/>
      <c r="E53" s="11"/>
      <c r="F53" s="47"/>
      <c r="G53" s="47"/>
      <c r="H53" s="12"/>
      <c r="I53" s="135" t="str">
        <f t="shared" si="2"/>
        <v/>
      </c>
      <c r="J53" s="135"/>
      <c r="K53" s="139"/>
      <c r="L53" s="137"/>
      <c r="M53" s="127"/>
      <c r="N53" s="128"/>
      <c r="O53" s="128"/>
      <c r="P53" s="128"/>
      <c r="Q53" s="127"/>
      <c r="R53" s="127"/>
      <c r="S53" s="127"/>
      <c r="T53" s="127"/>
      <c r="U53" s="127"/>
      <c r="V53" s="127"/>
    </row>
    <row r="54" spans="1:22" ht="24" customHeight="1">
      <c r="A54" s="130">
        <v>50</v>
      </c>
      <c r="B54" s="45"/>
      <c r="C54" s="10"/>
      <c r="D54" s="11"/>
      <c r="E54" s="11"/>
      <c r="F54" s="47"/>
      <c r="G54" s="47"/>
      <c r="H54" s="12"/>
      <c r="I54" s="135" t="str">
        <f t="shared" si="2"/>
        <v/>
      </c>
      <c r="J54" s="135"/>
      <c r="K54" s="139"/>
      <c r="L54" s="137"/>
      <c r="M54" s="127"/>
      <c r="N54" s="128"/>
      <c r="O54" s="128"/>
      <c r="P54" s="128"/>
      <c r="Q54" s="127"/>
      <c r="R54" s="127"/>
      <c r="S54" s="127"/>
      <c r="T54" s="127"/>
      <c r="U54" s="127"/>
      <c r="V54" s="127"/>
    </row>
    <row r="55" spans="1:22" ht="24" customHeight="1">
      <c r="A55" s="130">
        <v>51</v>
      </c>
      <c r="B55" s="45"/>
      <c r="C55" s="10"/>
      <c r="D55" s="11"/>
      <c r="E55" s="11"/>
      <c r="F55" s="47"/>
      <c r="G55" s="47"/>
      <c r="H55" s="12"/>
      <c r="I55" s="135" t="str">
        <f t="shared" si="2"/>
        <v/>
      </c>
      <c r="J55" s="135"/>
      <c r="K55" s="139"/>
      <c r="L55" s="137"/>
      <c r="M55" s="127"/>
      <c r="N55" s="128"/>
      <c r="O55" s="128"/>
      <c r="P55" s="128"/>
      <c r="Q55" s="127"/>
      <c r="R55" s="127"/>
      <c r="S55" s="127"/>
      <c r="T55" s="127"/>
      <c r="U55" s="127"/>
      <c r="V55" s="127"/>
    </row>
    <row r="56" spans="1:22" ht="24" customHeight="1">
      <c r="A56" s="130">
        <v>52</v>
      </c>
      <c r="B56" s="45"/>
      <c r="C56" s="10"/>
      <c r="D56" s="11"/>
      <c r="E56" s="11"/>
      <c r="F56" s="47"/>
      <c r="G56" s="47"/>
      <c r="H56" s="12"/>
      <c r="I56" s="135" t="str">
        <f t="shared" si="2"/>
        <v/>
      </c>
      <c r="J56" s="135"/>
      <c r="K56" s="139"/>
      <c r="L56" s="137"/>
      <c r="M56" s="127"/>
      <c r="N56" s="128"/>
      <c r="O56" s="128"/>
      <c r="P56" s="128"/>
      <c r="Q56" s="127"/>
      <c r="R56" s="127"/>
      <c r="S56" s="127"/>
      <c r="T56" s="127"/>
      <c r="U56" s="127"/>
      <c r="V56" s="127"/>
    </row>
    <row r="57" spans="1:22" ht="24" customHeight="1">
      <c r="A57" s="130">
        <v>53</v>
      </c>
      <c r="B57" s="45"/>
      <c r="C57" s="10"/>
      <c r="D57" s="11"/>
      <c r="E57" s="11"/>
      <c r="F57" s="47"/>
      <c r="G57" s="47"/>
      <c r="H57" s="12"/>
      <c r="I57" s="135" t="str">
        <f t="shared" si="2"/>
        <v/>
      </c>
      <c r="J57" s="135"/>
      <c r="K57" s="139"/>
      <c r="L57" s="137"/>
      <c r="M57" s="127"/>
      <c r="N57" s="128"/>
      <c r="O57" s="128"/>
      <c r="P57" s="128"/>
      <c r="Q57" s="127"/>
      <c r="R57" s="127"/>
      <c r="S57" s="127"/>
      <c r="T57" s="127"/>
      <c r="U57" s="127"/>
      <c r="V57" s="127"/>
    </row>
    <row r="58" spans="1:22" ht="24" customHeight="1">
      <c r="A58" s="130">
        <v>54</v>
      </c>
      <c r="B58" s="45"/>
      <c r="C58" s="10"/>
      <c r="D58" s="11"/>
      <c r="E58" s="11"/>
      <c r="F58" s="47"/>
      <c r="G58" s="47"/>
      <c r="H58" s="12"/>
      <c r="I58" s="135" t="str">
        <f t="shared" si="2"/>
        <v/>
      </c>
      <c r="J58" s="135"/>
      <c r="K58" s="139"/>
      <c r="L58" s="137"/>
      <c r="M58" s="127"/>
      <c r="N58" s="128"/>
      <c r="O58" s="128"/>
      <c r="P58" s="128"/>
      <c r="Q58" s="127"/>
      <c r="R58" s="127"/>
      <c r="S58" s="127"/>
      <c r="T58" s="127"/>
      <c r="U58" s="127"/>
      <c r="V58" s="127"/>
    </row>
    <row r="59" spans="1:22" ht="24" customHeight="1">
      <c r="A59" s="130">
        <v>55</v>
      </c>
      <c r="B59" s="45"/>
      <c r="C59" s="10"/>
      <c r="D59" s="11"/>
      <c r="E59" s="11"/>
      <c r="F59" s="47"/>
      <c r="G59" s="47"/>
      <c r="H59" s="12"/>
      <c r="I59" s="135" t="str">
        <f t="shared" si="2"/>
        <v/>
      </c>
      <c r="J59" s="135"/>
      <c r="K59" s="139"/>
      <c r="L59" s="137"/>
      <c r="M59" s="127"/>
      <c r="N59" s="128"/>
      <c r="O59" s="128"/>
      <c r="P59" s="128"/>
      <c r="Q59" s="127"/>
      <c r="R59" s="127"/>
      <c r="S59" s="127"/>
      <c r="T59" s="127"/>
      <c r="U59" s="127"/>
      <c r="V59" s="127"/>
    </row>
    <row r="60" spans="1:22" ht="24" customHeight="1">
      <c r="A60" s="130">
        <v>56</v>
      </c>
      <c r="B60" s="45"/>
      <c r="C60" s="10"/>
      <c r="D60" s="11"/>
      <c r="E60" s="11"/>
      <c r="F60" s="47"/>
      <c r="G60" s="47"/>
      <c r="H60" s="12"/>
      <c r="I60" s="135" t="str">
        <f t="shared" si="2"/>
        <v/>
      </c>
      <c r="J60" s="135"/>
      <c r="K60" s="139"/>
      <c r="L60" s="137"/>
      <c r="M60" s="127"/>
      <c r="N60" s="128"/>
      <c r="O60" s="128"/>
      <c r="P60" s="128"/>
      <c r="Q60" s="127"/>
      <c r="R60" s="127"/>
      <c r="S60" s="127"/>
      <c r="T60" s="127"/>
      <c r="U60" s="127"/>
      <c r="V60" s="127"/>
    </row>
    <row r="61" spans="1:22" ht="24" customHeight="1">
      <c r="A61" s="130">
        <v>57</v>
      </c>
      <c r="B61" s="45"/>
      <c r="C61" s="10"/>
      <c r="D61" s="11"/>
      <c r="E61" s="11"/>
      <c r="F61" s="47"/>
      <c r="G61" s="47"/>
      <c r="H61" s="12"/>
      <c r="I61" s="135" t="str">
        <f t="shared" si="2"/>
        <v/>
      </c>
      <c r="J61" s="135"/>
      <c r="K61" s="139"/>
      <c r="L61" s="137"/>
      <c r="M61" s="127"/>
      <c r="N61" s="128"/>
      <c r="O61" s="128"/>
      <c r="P61" s="128"/>
      <c r="Q61" s="127"/>
      <c r="R61" s="127"/>
      <c r="S61" s="127"/>
      <c r="T61" s="127"/>
      <c r="U61" s="127"/>
      <c r="V61" s="127"/>
    </row>
    <row r="62" spans="1:22" ht="24" customHeight="1">
      <c r="A62" s="130">
        <v>58</v>
      </c>
      <c r="B62" s="45"/>
      <c r="C62" s="10"/>
      <c r="D62" s="11"/>
      <c r="E62" s="11"/>
      <c r="F62" s="47"/>
      <c r="G62" s="47"/>
      <c r="H62" s="12"/>
      <c r="I62" s="135" t="str">
        <f t="shared" si="2"/>
        <v/>
      </c>
      <c r="J62" s="135"/>
      <c r="K62" s="139"/>
      <c r="L62" s="137"/>
      <c r="M62" s="127"/>
      <c r="N62" s="128"/>
      <c r="O62" s="128"/>
      <c r="P62" s="128"/>
      <c r="Q62" s="127"/>
      <c r="R62" s="127"/>
      <c r="S62" s="127"/>
      <c r="T62" s="127"/>
      <c r="U62" s="127"/>
      <c r="V62" s="127"/>
    </row>
    <row r="63" spans="1:22" ht="24" customHeight="1">
      <c r="A63" s="130">
        <v>59</v>
      </c>
      <c r="B63" s="45"/>
      <c r="C63" s="10"/>
      <c r="D63" s="11"/>
      <c r="E63" s="11"/>
      <c r="F63" s="47"/>
      <c r="G63" s="47"/>
      <c r="H63" s="12"/>
      <c r="I63" s="135" t="str">
        <f t="shared" si="2"/>
        <v/>
      </c>
      <c r="J63" s="135" t="str">
        <f t="shared" si="0"/>
        <v/>
      </c>
      <c r="K63" s="139"/>
      <c r="L63" s="137"/>
      <c r="M63" s="127"/>
      <c r="N63" s="138"/>
      <c r="O63" s="138"/>
      <c r="P63" s="138"/>
      <c r="Q63" s="127"/>
      <c r="R63" s="127"/>
      <c r="S63" s="127"/>
      <c r="T63" s="127"/>
      <c r="U63" s="127"/>
      <c r="V63" s="127"/>
    </row>
    <row r="64" spans="1:22" ht="24" customHeight="1" thickBot="1">
      <c r="A64" s="130">
        <v>60</v>
      </c>
      <c r="B64" s="45"/>
      <c r="C64" s="10"/>
      <c r="D64" s="11"/>
      <c r="E64" s="11"/>
      <c r="F64" s="47"/>
      <c r="G64" s="47"/>
      <c r="H64" s="12"/>
      <c r="I64" s="135" t="str">
        <f t="shared" si="2"/>
        <v/>
      </c>
      <c r="J64" s="135" t="str">
        <f t="shared" si="0"/>
        <v/>
      </c>
      <c r="K64" s="136"/>
      <c r="L64" s="137"/>
      <c r="M64" s="127"/>
      <c r="N64" s="138"/>
      <c r="O64" s="138"/>
      <c r="P64" s="138"/>
      <c r="Q64" s="127"/>
      <c r="R64" s="127"/>
      <c r="S64" s="127"/>
      <c r="T64" s="127"/>
      <c r="U64" s="127"/>
      <c r="V64" s="127"/>
    </row>
    <row r="65" spans="1:22" ht="24" customHeight="1" thickBot="1">
      <c r="B65" s="140"/>
      <c r="C65" s="141"/>
      <c r="D65" s="14"/>
      <c r="E65" s="14"/>
      <c r="F65" s="142"/>
      <c r="G65" s="163" t="s">
        <v>10</v>
      </c>
      <c r="H65" s="164">
        <f>SUM(H5:H64)</f>
        <v>389135</v>
      </c>
      <c r="I65" s="155">
        <f>SUM(I5:I64)</f>
        <v>389135</v>
      </c>
      <c r="J65" s="15">
        <f>SUM(J5:J64)</f>
        <v>0</v>
      </c>
      <c r="K65" s="143" t="s">
        <v>9</v>
      </c>
      <c r="L65" s="144">
        <f>SUM(L5:L64)</f>
        <v>0</v>
      </c>
      <c r="R65" s="127"/>
      <c r="S65" s="127"/>
      <c r="T65" s="127"/>
      <c r="U65" s="127"/>
      <c r="V65" s="127"/>
    </row>
    <row r="66" spans="1:22" ht="34.5" customHeight="1" thickBot="1">
      <c r="B66" s="154"/>
      <c r="C66" s="145"/>
      <c r="D66" s="145"/>
      <c r="E66" s="145"/>
      <c r="F66" s="145"/>
      <c r="G66" s="4"/>
      <c r="H66" s="46"/>
      <c r="I66" s="46"/>
      <c r="J66" s="46"/>
      <c r="K66" s="146" t="s">
        <v>8</v>
      </c>
      <c r="L66" s="147">
        <f>H65-L65</f>
        <v>389135</v>
      </c>
      <c r="R66" s="127"/>
      <c r="S66" s="127"/>
      <c r="T66" s="127"/>
    </row>
    <row r="67" spans="1:22" ht="31.5" customHeight="1">
      <c r="A67" s="145"/>
      <c r="B67" s="148"/>
      <c r="C67" s="39"/>
      <c r="D67" s="148"/>
      <c r="E67" s="148"/>
      <c r="F67" s="145"/>
      <c r="G67" s="149"/>
      <c r="H67" s="149"/>
      <c r="I67" s="150"/>
      <c r="J67" s="150"/>
      <c r="K67" s="39"/>
    </row>
    <row r="68" spans="1:22" ht="25.5" customHeight="1">
      <c r="A68" s="145"/>
      <c r="B68" s="148"/>
      <c r="C68" s="39"/>
      <c r="D68" s="148"/>
      <c r="E68" s="148"/>
      <c r="F68" s="145"/>
      <c r="G68" s="149"/>
      <c r="H68" s="149"/>
      <c r="I68" s="150"/>
      <c r="J68" s="150"/>
      <c r="K68" s="39"/>
    </row>
    <row r="69" spans="1:22">
      <c r="A69" s="145"/>
      <c r="B69" s="148"/>
      <c r="C69" s="39"/>
      <c r="D69" s="148"/>
      <c r="E69" s="148"/>
      <c r="F69" s="145"/>
      <c r="G69" s="149"/>
      <c r="H69" s="149"/>
      <c r="I69" s="150"/>
      <c r="J69" s="150"/>
      <c r="K69" s="39"/>
    </row>
    <row r="70" spans="1:22">
      <c r="A70" s="145"/>
      <c r="B70" s="148"/>
      <c r="C70" s="39"/>
      <c r="D70" s="148"/>
      <c r="E70" s="148"/>
      <c r="F70" s="145"/>
      <c r="G70" s="149"/>
      <c r="H70" s="149"/>
      <c r="I70" s="150"/>
      <c r="J70" s="150"/>
      <c r="K70" s="39"/>
    </row>
    <row r="71" spans="1:22">
      <c r="A71" s="145"/>
      <c r="B71" s="148"/>
      <c r="C71" s="39"/>
      <c r="D71" s="148"/>
      <c r="E71" s="148"/>
      <c r="F71" s="145"/>
      <c r="G71" s="149"/>
      <c r="H71" s="149"/>
      <c r="I71" s="150"/>
      <c r="J71" s="150"/>
      <c r="K71" s="39"/>
    </row>
    <row r="72" spans="1:22">
      <c r="A72" s="145"/>
      <c r="B72" s="148"/>
      <c r="C72" s="39"/>
      <c r="D72" s="148"/>
      <c r="E72" s="148"/>
      <c r="F72" s="145"/>
      <c r="G72" s="149"/>
      <c r="H72" s="149"/>
      <c r="I72" s="150"/>
      <c r="J72" s="150"/>
      <c r="K72" s="39"/>
    </row>
    <row r="73" spans="1:22">
      <c r="A73" s="145"/>
      <c r="B73" s="148"/>
      <c r="C73" s="39"/>
      <c r="D73" s="148"/>
      <c r="E73" s="148"/>
      <c r="F73" s="145"/>
      <c r="G73" s="149"/>
      <c r="H73" s="149"/>
      <c r="I73" s="150"/>
      <c r="J73" s="150"/>
      <c r="K73" s="39"/>
    </row>
    <row r="74" spans="1:22">
      <c r="A74" s="145"/>
      <c r="B74" s="148"/>
      <c r="C74" s="39"/>
      <c r="D74" s="148"/>
      <c r="E74" s="148"/>
      <c r="F74" s="145"/>
      <c r="G74" s="149"/>
      <c r="H74" s="149"/>
      <c r="I74" s="150"/>
      <c r="J74" s="150"/>
      <c r="K74" s="39"/>
    </row>
    <row r="75" spans="1:22">
      <c r="A75" s="145"/>
      <c r="B75" s="148"/>
      <c r="C75" s="39"/>
      <c r="D75" s="148"/>
      <c r="E75" s="148"/>
      <c r="F75" s="145"/>
      <c r="G75" s="149"/>
      <c r="H75" s="149"/>
      <c r="I75" s="150"/>
      <c r="J75" s="150"/>
      <c r="K75" s="39"/>
    </row>
    <row r="76" spans="1:22">
      <c r="A76" s="145"/>
      <c r="B76" s="148"/>
      <c r="C76" s="39"/>
      <c r="D76" s="148"/>
      <c r="E76" s="148"/>
      <c r="F76" s="145"/>
      <c r="G76" s="149"/>
      <c r="H76" s="149"/>
      <c r="I76" s="150"/>
      <c r="J76" s="150"/>
      <c r="K76" s="39"/>
    </row>
  </sheetData>
  <sheetProtection algorithmName="SHA-512" hashValue="lIKVuR1iyxrEdnU4bglPoQnHb5uqSAtl/B+Kt/hOW2wGjg4HPNyQWw0dDLlzOxxXgGTkn2TZtRvPGrrbp2ZtZg==" saltValue="PVcSuKeeRa/h+7O4/Z1nCQ==" spinCount="100000" sheet="1" objects="1" scenarios="1" selectLockedCells="1" selectUn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7">
    <mergeCell ref="W18:W19"/>
    <mergeCell ref="W22:W23"/>
    <mergeCell ref="K3:L3"/>
    <mergeCell ref="W5:W6"/>
    <mergeCell ref="W7:W8"/>
    <mergeCell ref="W9:W10"/>
    <mergeCell ref="R15:R16"/>
    <mergeCell ref="S15:S16"/>
    <mergeCell ref="T15:T16"/>
    <mergeCell ref="W11:W12"/>
    <mergeCell ref="W15:W16"/>
    <mergeCell ref="R9:R10"/>
    <mergeCell ref="S9:S10"/>
    <mergeCell ref="T9:T10"/>
    <mergeCell ref="R11:R12"/>
    <mergeCell ref="S11:S12"/>
    <mergeCell ref="T11:T12"/>
    <mergeCell ref="R5:R6"/>
    <mergeCell ref="S5:S6"/>
    <mergeCell ref="T5:T6"/>
    <mergeCell ref="R7:R8"/>
    <mergeCell ref="S7:S8"/>
    <mergeCell ref="T7:T8"/>
    <mergeCell ref="R18:R19"/>
    <mergeCell ref="S18:S19"/>
    <mergeCell ref="T18:T19"/>
    <mergeCell ref="R22:R23"/>
    <mergeCell ref="S22:S23"/>
    <mergeCell ref="T22:T23"/>
    <mergeCell ref="R24:R25"/>
    <mergeCell ref="S24:S25"/>
    <mergeCell ref="T24:T25"/>
    <mergeCell ref="W24:W25"/>
    <mergeCell ref="W26:W27"/>
    <mergeCell ref="R26:R27"/>
    <mergeCell ref="S26:S27"/>
    <mergeCell ref="T26:T27"/>
  </mergeCells>
  <phoneticPr fontId="2"/>
  <pageMargins left="0.51181102362204722" right="0.19685039370078741" top="0.55118110236220474" bottom="0.35433070866141736" header="0" footer="0"/>
  <pageSetup paperSize="9" scale="54" orientation="portrait" r:id="rId2"/>
  <drawing r:id="rId3"/>
  <legacyDrawing r:id="rId4"/>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B35:B64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V139"/>
  <sheetViews>
    <sheetView zoomScale="80" zoomScaleNormal="80" workbookViewId="0"/>
  </sheetViews>
  <sheetFormatPr defaultColWidth="9" defaultRowHeight="15"/>
  <cols>
    <col min="1" max="32" width="4.6640625" style="2" customWidth="1"/>
    <col min="33" max="16384" width="9" style="2"/>
  </cols>
  <sheetData>
    <row r="1" spans="1:22" ht="16.2">
      <c r="A1" s="499" t="s">
        <v>567</v>
      </c>
      <c r="B1" s="255"/>
    </row>
    <row r="2" spans="1:22" ht="10.199999999999999" customHeight="1">
      <c r="A2" s="1035" t="s">
        <v>30</v>
      </c>
      <c r="B2" s="1036"/>
      <c r="C2" s="1036"/>
      <c r="D2" s="1036"/>
      <c r="E2" s="1036"/>
      <c r="F2" s="1036"/>
      <c r="G2" s="1036"/>
      <c r="H2" s="1036"/>
      <c r="I2" s="1036"/>
      <c r="J2" s="1036"/>
      <c r="K2" s="1036"/>
      <c r="L2" s="1036"/>
      <c r="M2" s="1036"/>
      <c r="N2" s="1036"/>
      <c r="O2" s="1036"/>
      <c r="P2" s="1036"/>
      <c r="Q2" s="1036"/>
      <c r="R2" s="1036"/>
      <c r="S2" s="1036"/>
      <c r="T2" s="1036"/>
      <c r="U2" s="1036"/>
      <c r="V2" s="1036"/>
    </row>
    <row r="3" spans="1:22" ht="10.199999999999999" customHeight="1">
      <c r="A3" s="1036"/>
      <c r="B3" s="1036"/>
      <c r="C3" s="1036"/>
      <c r="D3" s="1036"/>
      <c r="E3" s="1036"/>
      <c r="F3" s="1036"/>
      <c r="G3" s="1036"/>
      <c r="H3" s="1036"/>
      <c r="I3" s="1036"/>
      <c r="J3" s="1036"/>
      <c r="K3" s="1036"/>
      <c r="L3" s="1036"/>
      <c r="M3" s="1036"/>
      <c r="N3" s="1036"/>
      <c r="O3" s="1036"/>
      <c r="P3" s="1036"/>
      <c r="Q3" s="1036"/>
      <c r="R3" s="1036"/>
      <c r="S3" s="1036"/>
      <c r="T3" s="1036"/>
      <c r="U3" s="1036"/>
      <c r="V3" s="1036"/>
    </row>
    <row r="4" spans="1:22" ht="10.199999999999999" customHeight="1">
      <c r="A4" s="1036"/>
      <c r="B4" s="1036"/>
      <c r="C4" s="1036"/>
      <c r="D4" s="1036"/>
      <c r="E4" s="1036"/>
      <c r="F4" s="1036"/>
      <c r="G4" s="1036"/>
      <c r="H4" s="1036"/>
      <c r="I4" s="1036"/>
      <c r="J4" s="1036"/>
      <c r="K4" s="1036"/>
      <c r="L4" s="1036"/>
      <c r="M4" s="1036"/>
      <c r="N4" s="1036"/>
      <c r="O4" s="1036"/>
      <c r="P4" s="1036"/>
      <c r="Q4" s="1036"/>
      <c r="R4" s="1036"/>
      <c r="S4" s="1036"/>
      <c r="T4" s="1036"/>
      <c r="U4" s="1036"/>
      <c r="V4" s="1036"/>
    </row>
    <row r="5" spans="1:22" ht="18" customHeight="1">
      <c r="B5" s="310"/>
      <c r="C5" s="310"/>
      <c r="D5" s="310"/>
      <c r="E5" s="310"/>
      <c r="F5" s="310"/>
      <c r="G5" s="310"/>
      <c r="H5" s="310"/>
      <c r="I5" s="310"/>
      <c r="J5" s="1038" t="str">
        <f>'例　①収支予算書　競技会事業費'!L3</f>
        <v>〔競技会事業費〕</v>
      </c>
      <c r="K5" s="1038"/>
      <c r="L5" s="1038"/>
      <c r="M5" s="1038"/>
      <c r="N5" s="310"/>
      <c r="O5" s="310"/>
      <c r="P5" s="310"/>
      <c r="Q5" s="310"/>
      <c r="R5" s="310"/>
      <c r="S5" s="310"/>
      <c r="T5" s="310"/>
      <c r="U5" s="310"/>
      <c r="V5" s="310"/>
    </row>
    <row r="6" spans="1:22" ht="10.199999999999999" customHeight="1">
      <c r="A6" s="41"/>
      <c r="B6" s="41"/>
      <c r="C6" s="41"/>
      <c r="D6" s="41"/>
      <c r="E6" s="41"/>
      <c r="F6" s="41"/>
      <c r="G6" s="41"/>
      <c r="H6" s="41"/>
      <c r="I6" s="41"/>
      <c r="J6" s="41"/>
      <c r="K6" s="41"/>
      <c r="L6" s="41"/>
      <c r="M6" s="41"/>
      <c r="N6" s="41"/>
      <c r="O6" s="41"/>
      <c r="P6" s="41"/>
      <c r="Q6" s="41"/>
      <c r="R6" s="41"/>
      <c r="S6" s="41"/>
      <c r="T6" s="41"/>
      <c r="U6" s="41"/>
      <c r="V6" s="41"/>
    </row>
    <row r="7" spans="1:22" ht="10.199999999999999" customHeight="1">
      <c r="A7" s="42"/>
      <c r="B7" s="42"/>
      <c r="C7" s="42"/>
      <c r="D7" s="42"/>
      <c r="E7" s="42"/>
      <c r="F7" s="42"/>
      <c r="G7" s="42"/>
      <c r="H7" s="42"/>
      <c r="I7" s="42"/>
      <c r="J7" s="42"/>
      <c r="K7" s="42"/>
      <c r="L7" s="42"/>
      <c r="M7" s="42"/>
      <c r="N7" s="42"/>
      <c r="O7" s="42"/>
      <c r="P7" s="42"/>
      <c r="Q7" s="42"/>
      <c r="R7" s="42"/>
      <c r="S7" s="42"/>
      <c r="T7" s="42"/>
      <c r="U7" s="42"/>
      <c r="V7" s="42"/>
    </row>
    <row r="8" spans="1:22" ht="18.600000000000001">
      <c r="A8" s="42"/>
      <c r="B8" s="42"/>
      <c r="C8" s="42"/>
      <c r="D8" s="42"/>
      <c r="E8" s="42"/>
      <c r="F8" s="42"/>
      <c r="G8" s="42"/>
      <c r="H8" s="42"/>
      <c r="I8" s="42"/>
      <c r="J8" s="42"/>
      <c r="K8" s="42"/>
      <c r="L8" s="42"/>
      <c r="M8" s="1032" t="s">
        <v>247</v>
      </c>
      <c r="N8" s="1033"/>
      <c r="O8" s="1034"/>
      <c r="P8" s="1037" t="str">
        <f>'例　①収支予算書　競技会事業費'!V5</f>
        <v>札幌地区バスケットボール協会</v>
      </c>
      <c r="Q8" s="1037"/>
      <c r="R8" s="1037"/>
      <c r="S8" s="1037"/>
      <c r="T8" s="1037"/>
      <c r="U8" s="1037"/>
      <c r="V8" s="1037"/>
    </row>
    <row r="9" spans="1:22" ht="18.600000000000001">
      <c r="A9" s="42"/>
      <c r="B9" s="42"/>
      <c r="C9" s="42"/>
      <c r="D9" s="42"/>
      <c r="E9" s="42"/>
      <c r="F9" s="42"/>
      <c r="G9" s="42"/>
      <c r="H9" s="42"/>
      <c r="I9" s="42"/>
      <c r="J9" s="42"/>
      <c r="K9" s="42"/>
      <c r="L9" s="42"/>
      <c r="M9" s="1032" t="s">
        <v>264</v>
      </c>
      <c r="N9" s="1033"/>
      <c r="O9" s="1034"/>
      <c r="P9" s="1037" t="str">
        <f>'例　①収支予算書　競技会事業費'!V6</f>
        <v>財務部</v>
      </c>
      <c r="Q9" s="1037"/>
      <c r="R9" s="1037"/>
      <c r="S9" s="1037"/>
      <c r="T9" s="1037"/>
      <c r="U9" s="1037"/>
      <c r="V9" s="1037"/>
    </row>
    <row r="10" spans="1:22" ht="18.600000000000001">
      <c r="A10" s="42"/>
      <c r="B10" s="42"/>
      <c r="C10" s="42"/>
      <c r="D10" s="42"/>
      <c r="E10" s="42"/>
      <c r="F10" s="42"/>
      <c r="G10" s="42"/>
      <c r="H10" s="42"/>
      <c r="I10" s="42"/>
      <c r="J10" s="42"/>
      <c r="K10" s="42"/>
      <c r="L10" s="42"/>
      <c r="M10" s="1032" t="s">
        <v>29</v>
      </c>
      <c r="N10" s="1033"/>
      <c r="O10" s="1034"/>
      <c r="P10" s="1037" t="str">
        <f>'例　①収支予算書　競技会事業費'!V7</f>
        <v>部長　　野村　慶一</v>
      </c>
      <c r="Q10" s="1037"/>
      <c r="R10" s="1037"/>
      <c r="S10" s="1037"/>
      <c r="T10" s="1037"/>
      <c r="U10" s="1037"/>
      <c r="V10" s="1037"/>
    </row>
    <row r="11" spans="1:22" ht="18.600000000000001">
      <c r="A11" s="42"/>
      <c r="B11" s="42"/>
      <c r="C11" s="42"/>
      <c r="D11" s="42"/>
      <c r="E11" s="42"/>
      <c r="F11" s="42"/>
      <c r="G11" s="42"/>
      <c r="H11" s="42"/>
      <c r="I11" s="42"/>
      <c r="J11" s="42"/>
      <c r="K11" s="42"/>
      <c r="L11" s="1030"/>
      <c r="M11" s="1039"/>
      <c r="N11" s="1039"/>
      <c r="O11" s="1039"/>
      <c r="P11" s="1040"/>
      <c r="Q11" s="1040"/>
      <c r="R11" s="1040"/>
      <c r="S11" s="1040"/>
      <c r="T11" s="1040"/>
      <c r="U11" s="1040"/>
      <c r="V11" s="1040"/>
    </row>
    <row r="12" spans="1:22" ht="18.600000000000001">
      <c r="A12" s="1029"/>
      <c r="B12" s="1029"/>
      <c r="C12" s="1029"/>
      <c r="D12" s="1029"/>
      <c r="E12" s="1029"/>
      <c r="F12" s="1029"/>
      <c r="G12" s="42"/>
      <c r="H12" s="42"/>
      <c r="I12" s="42"/>
      <c r="J12" s="42"/>
      <c r="K12" s="42"/>
      <c r="L12" s="1030"/>
      <c r="M12" s="1030"/>
      <c r="N12" s="1030"/>
      <c r="O12" s="1030"/>
      <c r="P12" s="1031"/>
      <c r="Q12" s="1030"/>
      <c r="R12" s="1030"/>
      <c r="S12" s="1030"/>
      <c r="T12" s="1030"/>
      <c r="U12" s="1030"/>
      <c r="V12" s="1030"/>
    </row>
    <row r="13" spans="1:22">
      <c r="A13" s="1005"/>
      <c r="B13" s="1005"/>
      <c r="C13" s="1005"/>
      <c r="D13" s="1005"/>
      <c r="E13" s="1005"/>
      <c r="F13" s="1005"/>
      <c r="G13" s="1005"/>
      <c r="H13" s="1005"/>
      <c r="I13" s="1005"/>
      <c r="J13" s="1005"/>
      <c r="K13" s="1005"/>
      <c r="L13" s="1005"/>
      <c r="M13" s="1005"/>
      <c r="N13" s="1005"/>
      <c r="O13" s="1005"/>
      <c r="P13" s="1005"/>
      <c r="Q13" s="1005"/>
      <c r="R13" s="1005"/>
      <c r="S13" s="1005"/>
      <c r="T13" s="1005"/>
      <c r="U13" s="1005"/>
      <c r="V13" s="1005"/>
    </row>
    <row r="14" spans="1:22" ht="10.199999999999999" customHeight="1" thickBot="1">
      <c r="A14" s="1005"/>
      <c r="B14" s="1005"/>
      <c r="C14" s="1005"/>
      <c r="D14" s="1005"/>
      <c r="E14" s="1005"/>
      <c r="F14" s="1005"/>
      <c r="G14" s="1005"/>
      <c r="H14" s="1005"/>
      <c r="I14" s="1005"/>
      <c r="J14" s="1005"/>
      <c r="K14" s="1005"/>
      <c r="L14" s="1005"/>
      <c r="M14" s="1005"/>
      <c r="N14" s="1005"/>
      <c r="O14" s="1005"/>
      <c r="P14" s="1005"/>
      <c r="Q14" s="1005"/>
      <c r="R14" s="1005"/>
      <c r="S14" s="1005"/>
      <c r="T14" s="1005"/>
      <c r="U14" s="1005"/>
      <c r="V14" s="1005"/>
    </row>
    <row r="15" spans="1:22" ht="10.199999999999999" customHeight="1" thickBot="1">
      <c r="A15" s="1006" t="s">
        <v>239</v>
      </c>
      <c r="B15" s="1007"/>
      <c r="C15" s="1007"/>
      <c r="D15" s="1007"/>
      <c r="E15" s="1007"/>
      <c r="F15" s="1008"/>
      <c r="G15" s="1014" t="str">
        <f>'例　①収支予算書　競技会事業費'!D10</f>
        <v>競技会事業費</v>
      </c>
      <c r="H15" s="1014"/>
      <c r="I15" s="1014"/>
      <c r="J15" s="1014"/>
      <c r="K15" s="1014"/>
      <c r="L15" s="1014"/>
      <c r="M15" s="1014"/>
      <c r="N15" s="1014"/>
      <c r="O15" s="1014"/>
      <c r="P15" s="1014"/>
      <c r="Q15" s="1014"/>
      <c r="R15" s="1014"/>
      <c r="S15" s="1014"/>
      <c r="T15" s="1014"/>
      <c r="U15" s="1014"/>
      <c r="V15" s="1014"/>
    </row>
    <row r="16" spans="1:22" ht="10.199999999999999" customHeight="1" thickBot="1">
      <c r="A16" s="1009"/>
      <c r="B16" s="1005"/>
      <c r="C16" s="1005"/>
      <c r="D16" s="1005"/>
      <c r="E16" s="1005"/>
      <c r="F16" s="1010"/>
      <c r="G16" s="1014"/>
      <c r="H16" s="1014"/>
      <c r="I16" s="1014"/>
      <c r="J16" s="1014"/>
      <c r="K16" s="1014"/>
      <c r="L16" s="1014"/>
      <c r="M16" s="1014"/>
      <c r="N16" s="1014"/>
      <c r="O16" s="1014"/>
      <c r="P16" s="1014"/>
      <c r="Q16" s="1014"/>
      <c r="R16" s="1014"/>
      <c r="S16" s="1014"/>
      <c r="T16" s="1014"/>
      <c r="U16" s="1014"/>
      <c r="V16" s="1014"/>
    </row>
    <row r="17" spans="1:22" ht="10.199999999999999" customHeight="1" thickBot="1">
      <c r="A17" s="1011"/>
      <c r="B17" s="1012"/>
      <c r="C17" s="1012"/>
      <c r="D17" s="1012"/>
      <c r="E17" s="1012"/>
      <c r="F17" s="1013"/>
      <c r="G17" s="1014"/>
      <c r="H17" s="1014"/>
      <c r="I17" s="1014"/>
      <c r="J17" s="1014"/>
      <c r="K17" s="1014"/>
      <c r="L17" s="1014"/>
      <c r="M17" s="1014"/>
      <c r="N17" s="1014"/>
      <c r="O17" s="1014"/>
      <c r="P17" s="1014"/>
      <c r="Q17" s="1014"/>
      <c r="R17" s="1014"/>
      <c r="S17" s="1014"/>
      <c r="T17" s="1014"/>
      <c r="U17" s="1014"/>
      <c r="V17" s="1014"/>
    </row>
    <row r="18" spans="1:22" ht="10.199999999999999" customHeight="1">
      <c r="A18" s="1015" t="s">
        <v>72</v>
      </c>
      <c r="B18" s="1016"/>
      <c r="C18" s="1016"/>
      <c r="D18" s="1016"/>
      <c r="E18" s="1016"/>
      <c r="F18" s="1017"/>
      <c r="G18" s="1021" t="str">
        <f>'例　①収支予算書　競技会事業費'!D11</f>
        <v>【社会人】</v>
      </c>
      <c r="H18" s="1022"/>
      <c r="I18" s="1022"/>
      <c r="J18" s="1025" t="str">
        <f>'例　①収支予算書　競技会事業費'!J11</f>
        <v>第100回〇〇地区協会　会長杯フェスティバル大会　</v>
      </c>
      <c r="K18" s="1025"/>
      <c r="L18" s="1025"/>
      <c r="M18" s="1025"/>
      <c r="N18" s="1025"/>
      <c r="O18" s="1025"/>
      <c r="P18" s="1025"/>
      <c r="Q18" s="1025"/>
      <c r="R18" s="1025"/>
      <c r="S18" s="1025"/>
      <c r="T18" s="1025"/>
      <c r="U18" s="1025"/>
      <c r="V18" s="1026"/>
    </row>
    <row r="19" spans="1:22" ht="10.199999999999999" customHeight="1">
      <c r="A19" s="1015"/>
      <c r="B19" s="1016"/>
      <c r="C19" s="1016"/>
      <c r="D19" s="1016"/>
      <c r="E19" s="1016"/>
      <c r="F19" s="1017"/>
      <c r="G19" s="1023"/>
      <c r="H19" s="1024"/>
      <c r="I19" s="1024"/>
      <c r="J19" s="1027"/>
      <c r="K19" s="1027"/>
      <c r="L19" s="1027"/>
      <c r="M19" s="1027"/>
      <c r="N19" s="1027"/>
      <c r="O19" s="1027"/>
      <c r="P19" s="1027"/>
      <c r="Q19" s="1027"/>
      <c r="R19" s="1027"/>
      <c r="S19" s="1027"/>
      <c r="T19" s="1027"/>
      <c r="U19" s="1027"/>
      <c r="V19" s="1028"/>
    </row>
    <row r="20" spans="1:22" ht="10.199999999999999" customHeight="1" thickBot="1">
      <c r="A20" s="1018"/>
      <c r="B20" s="1019"/>
      <c r="C20" s="1019"/>
      <c r="D20" s="1019"/>
      <c r="E20" s="1019"/>
      <c r="F20" s="1020"/>
      <c r="G20" s="1023"/>
      <c r="H20" s="1024"/>
      <c r="I20" s="1024"/>
      <c r="J20" s="1027"/>
      <c r="K20" s="1027"/>
      <c r="L20" s="1027"/>
      <c r="M20" s="1027"/>
      <c r="N20" s="1027"/>
      <c r="O20" s="1027"/>
      <c r="P20" s="1027"/>
      <c r="Q20" s="1027"/>
      <c r="R20" s="1027"/>
      <c r="S20" s="1027"/>
      <c r="T20" s="1027"/>
      <c r="U20" s="1027"/>
      <c r="V20" s="1028"/>
    </row>
    <row r="21" spans="1:22" ht="10.199999999999999" customHeight="1">
      <c r="A21" s="1079" t="s">
        <v>73</v>
      </c>
      <c r="B21" s="1007" t="s">
        <v>28</v>
      </c>
      <c r="C21" s="1007"/>
      <c r="D21" s="1007"/>
      <c r="E21" s="1007"/>
      <c r="F21" s="1007"/>
      <c r="G21" s="996">
        <v>20</v>
      </c>
      <c r="H21" s="999">
        <f>'例　①収支予算書　競技会事業費'!D15</f>
        <v>26</v>
      </c>
      <c r="I21" s="1002" t="s">
        <v>399</v>
      </c>
      <c r="J21" s="1002">
        <f>'例　①収支予算書　競技会事業費'!F15</f>
        <v>10</v>
      </c>
      <c r="K21" s="1002" t="s">
        <v>400</v>
      </c>
      <c r="L21" s="1105">
        <f>'例　①収支予算書　競技会事業費'!H15</f>
        <v>5</v>
      </c>
      <c r="M21" s="1099" t="s">
        <v>401</v>
      </c>
      <c r="N21" s="1107" t="s">
        <v>402</v>
      </c>
      <c r="O21" s="1002">
        <v>20</v>
      </c>
      <c r="P21" s="1002">
        <f>'例　①収支予算書　競技会事業費'!L15</f>
        <v>26</v>
      </c>
      <c r="Q21" s="1002" t="s">
        <v>399</v>
      </c>
      <c r="R21" s="1002">
        <f>'例　①収支予算書　競技会事業費'!N15</f>
        <v>10</v>
      </c>
      <c r="S21" s="1105" t="s">
        <v>400</v>
      </c>
      <c r="T21" s="1099">
        <f>'例　①収支予算書　競技会事業費'!P15</f>
        <v>6</v>
      </c>
      <c r="U21" s="1099" t="s">
        <v>401</v>
      </c>
      <c r="V21" s="1102"/>
    </row>
    <row r="22" spans="1:22" ht="10.199999999999999" customHeight="1">
      <c r="A22" s="1080"/>
      <c r="B22" s="1005"/>
      <c r="C22" s="1005"/>
      <c r="D22" s="1005"/>
      <c r="E22" s="1005"/>
      <c r="F22" s="1005"/>
      <c r="G22" s="997"/>
      <c r="H22" s="1000"/>
      <c r="I22" s="1003"/>
      <c r="J22" s="1003"/>
      <c r="K22" s="1003"/>
      <c r="L22" s="586"/>
      <c r="M22" s="1100"/>
      <c r="N22" s="1108"/>
      <c r="O22" s="1003"/>
      <c r="P22" s="1003"/>
      <c r="Q22" s="1003"/>
      <c r="R22" s="1003"/>
      <c r="S22" s="586"/>
      <c r="T22" s="1100"/>
      <c r="U22" s="1100"/>
      <c r="V22" s="1103"/>
    </row>
    <row r="23" spans="1:22" ht="10.199999999999999" customHeight="1">
      <c r="A23" s="1080"/>
      <c r="B23" s="1005"/>
      <c r="C23" s="1005"/>
      <c r="D23" s="1005"/>
      <c r="E23" s="1005"/>
      <c r="F23" s="1005"/>
      <c r="G23" s="998"/>
      <c r="H23" s="1001"/>
      <c r="I23" s="1004"/>
      <c r="J23" s="1004"/>
      <c r="K23" s="1004"/>
      <c r="L23" s="1106"/>
      <c r="M23" s="1101"/>
      <c r="N23" s="1109"/>
      <c r="O23" s="1004"/>
      <c r="P23" s="1004"/>
      <c r="Q23" s="1004"/>
      <c r="R23" s="1004"/>
      <c r="S23" s="1106"/>
      <c r="T23" s="1101"/>
      <c r="U23" s="1101"/>
      <c r="V23" s="1104"/>
    </row>
    <row r="24" spans="1:22" ht="10.199999999999999" customHeight="1">
      <c r="A24" s="1080"/>
      <c r="B24" s="1005"/>
      <c r="C24" s="1005"/>
      <c r="D24" s="1005"/>
      <c r="E24" s="1005"/>
      <c r="F24" s="1010"/>
      <c r="G24" s="1054" t="s">
        <v>67</v>
      </c>
      <c r="H24" s="1055"/>
      <c r="I24" s="1058">
        <f>'例　①収支予算書　競技会事業費'!S15</f>
        <v>2</v>
      </c>
      <c r="J24" s="1058"/>
      <c r="K24" s="1060" t="s">
        <v>27</v>
      </c>
      <c r="L24" s="1061"/>
      <c r="M24" s="1064"/>
      <c r="N24" s="1065"/>
      <c r="O24" s="1065"/>
      <c r="P24" s="1065"/>
      <c r="Q24" s="1065"/>
      <c r="R24" s="1065"/>
      <c r="S24" s="1065"/>
      <c r="T24" s="1065"/>
      <c r="U24" s="1065"/>
      <c r="V24" s="1066"/>
    </row>
    <row r="25" spans="1:22" ht="10.199999999999999" customHeight="1">
      <c r="A25" s="1080"/>
      <c r="B25" s="1082"/>
      <c r="C25" s="1082"/>
      <c r="D25" s="1082"/>
      <c r="E25" s="1082"/>
      <c r="F25" s="1083"/>
      <c r="G25" s="1056"/>
      <c r="H25" s="1057"/>
      <c r="I25" s="1059"/>
      <c r="J25" s="1059"/>
      <c r="K25" s="1062"/>
      <c r="L25" s="1063"/>
      <c r="M25" s="1067"/>
      <c r="N25" s="1068"/>
      <c r="O25" s="1068"/>
      <c r="P25" s="1068"/>
      <c r="Q25" s="1068"/>
      <c r="R25" s="1068"/>
      <c r="S25" s="1068"/>
      <c r="T25" s="1068"/>
      <c r="U25" s="1068"/>
      <c r="V25" s="1069"/>
    </row>
    <row r="26" spans="1:22" ht="10.199999999999999" customHeight="1">
      <c r="A26" s="1080"/>
      <c r="B26" s="1084" t="s">
        <v>26</v>
      </c>
      <c r="C26" s="1084"/>
      <c r="D26" s="1084"/>
      <c r="E26" s="1084"/>
      <c r="F26" s="1085"/>
      <c r="G26" s="1086" t="str">
        <f>'例　①収支予算書　競技会事業費'!C16</f>
        <v>〇〇総合体育館、〇〇高校体育館</v>
      </c>
      <c r="H26" s="1087"/>
      <c r="I26" s="1087"/>
      <c r="J26" s="1087"/>
      <c r="K26" s="1087"/>
      <c r="L26" s="1087"/>
      <c r="M26" s="1087"/>
      <c r="N26" s="1087"/>
      <c r="O26" s="1087"/>
      <c r="P26" s="1087"/>
      <c r="Q26" s="1087"/>
      <c r="R26" s="1087"/>
      <c r="S26" s="1087"/>
      <c r="T26" s="1087"/>
      <c r="U26" s="1087"/>
      <c r="V26" s="1088"/>
    </row>
    <row r="27" spans="1:22" ht="10.199999999999999" customHeight="1">
      <c r="A27" s="1080"/>
      <c r="B27" s="1005"/>
      <c r="C27" s="1005"/>
      <c r="D27" s="1005"/>
      <c r="E27" s="1005"/>
      <c r="F27" s="1010"/>
      <c r="G27" s="1089"/>
      <c r="H27" s="1090"/>
      <c r="I27" s="1090"/>
      <c r="J27" s="1090"/>
      <c r="K27" s="1090"/>
      <c r="L27" s="1090"/>
      <c r="M27" s="1090"/>
      <c r="N27" s="1090"/>
      <c r="O27" s="1090"/>
      <c r="P27" s="1090"/>
      <c r="Q27" s="1090"/>
      <c r="R27" s="1090"/>
      <c r="S27" s="1090"/>
      <c r="T27" s="1090"/>
      <c r="U27" s="1090"/>
      <c r="V27" s="1091"/>
    </row>
    <row r="28" spans="1:22" ht="10.199999999999999" customHeight="1">
      <c r="A28" s="1080"/>
      <c r="B28" s="1082"/>
      <c r="C28" s="1082"/>
      <c r="D28" s="1082"/>
      <c r="E28" s="1082"/>
      <c r="F28" s="1083"/>
      <c r="G28" s="1092"/>
      <c r="H28" s="1093"/>
      <c r="I28" s="1093"/>
      <c r="J28" s="1093"/>
      <c r="K28" s="1093"/>
      <c r="L28" s="1093"/>
      <c r="M28" s="1093"/>
      <c r="N28" s="1093"/>
      <c r="O28" s="1093"/>
      <c r="P28" s="1093"/>
      <c r="Q28" s="1093"/>
      <c r="R28" s="1093"/>
      <c r="S28" s="1093"/>
      <c r="T28" s="1093"/>
      <c r="U28" s="1093"/>
      <c r="V28" s="1094"/>
    </row>
    <row r="29" spans="1:22" ht="10.199999999999999" customHeight="1">
      <c r="A29" s="1080"/>
      <c r="B29" s="994" t="s">
        <v>69</v>
      </c>
      <c r="C29" s="994"/>
      <c r="D29" s="994"/>
      <c r="E29" s="994"/>
      <c r="F29" s="995"/>
      <c r="G29" s="1070" t="s">
        <v>513</v>
      </c>
      <c r="H29" s="1071"/>
      <c r="I29" s="1071"/>
      <c r="J29" s="1071"/>
      <c r="K29" s="1071"/>
      <c r="L29" s="1071"/>
      <c r="M29" s="1071"/>
      <c r="N29" s="1071"/>
      <c r="O29" s="1071"/>
      <c r="P29" s="1071"/>
      <c r="Q29" s="1071"/>
      <c r="R29" s="1071"/>
      <c r="S29" s="1071"/>
      <c r="T29" s="1071"/>
      <c r="U29" s="1071"/>
      <c r="V29" s="1072"/>
    </row>
    <row r="30" spans="1:22" ht="10.199999999999999" customHeight="1">
      <c r="A30" s="1080"/>
      <c r="B30" s="994"/>
      <c r="C30" s="994"/>
      <c r="D30" s="994"/>
      <c r="E30" s="994"/>
      <c r="F30" s="995"/>
      <c r="G30" s="1073"/>
      <c r="H30" s="1074"/>
      <c r="I30" s="1074"/>
      <c r="J30" s="1074"/>
      <c r="K30" s="1074"/>
      <c r="L30" s="1074"/>
      <c r="M30" s="1074"/>
      <c r="N30" s="1074"/>
      <c r="O30" s="1074"/>
      <c r="P30" s="1074"/>
      <c r="Q30" s="1074"/>
      <c r="R30" s="1074"/>
      <c r="S30" s="1074"/>
      <c r="T30" s="1074"/>
      <c r="U30" s="1074"/>
      <c r="V30" s="1075"/>
    </row>
    <row r="31" spans="1:22" ht="10.199999999999999" customHeight="1">
      <c r="A31" s="1080"/>
      <c r="B31" s="994"/>
      <c r="C31" s="994"/>
      <c r="D31" s="994"/>
      <c r="E31" s="994"/>
      <c r="F31" s="995"/>
      <c r="G31" s="1073"/>
      <c r="H31" s="1074"/>
      <c r="I31" s="1074"/>
      <c r="J31" s="1074"/>
      <c r="K31" s="1074"/>
      <c r="L31" s="1074"/>
      <c r="M31" s="1074"/>
      <c r="N31" s="1074"/>
      <c r="O31" s="1074"/>
      <c r="P31" s="1074"/>
      <c r="Q31" s="1074"/>
      <c r="R31" s="1074"/>
      <c r="S31" s="1074"/>
      <c r="T31" s="1074"/>
      <c r="U31" s="1074"/>
      <c r="V31" s="1075"/>
    </row>
    <row r="32" spans="1:22" ht="10.199999999999999" customHeight="1">
      <c r="A32" s="1080"/>
      <c r="B32" s="994"/>
      <c r="C32" s="994"/>
      <c r="D32" s="994"/>
      <c r="E32" s="994"/>
      <c r="F32" s="995"/>
      <c r="G32" s="1073"/>
      <c r="H32" s="1074"/>
      <c r="I32" s="1074"/>
      <c r="J32" s="1074"/>
      <c r="K32" s="1074"/>
      <c r="L32" s="1074"/>
      <c r="M32" s="1074"/>
      <c r="N32" s="1074"/>
      <c r="O32" s="1074"/>
      <c r="P32" s="1074"/>
      <c r="Q32" s="1074"/>
      <c r="R32" s="1074"/>
      <c r="S32" s="1074"/>
      <c r="T32" s="1074"/>
      <c r="U32" s="1074"/>
      <c r="V32" s="1075"/>
    </row>
    <row r="33" spans="1:22" ht="10.199999999999999" customHeight="1">
      <c r="A33" s="1080"/>
      <c r="B33" s="994"/>
      <c r="C33" s="994"/>
      <c r="D33" s="994"/>
      <c r="E33" s="994"/>
      <c r="F33" s="995"/>
      <c r="G33" s="1073"/>
      <c r="H33" s="1074"/>
      <c r="I33" s="1074"/>
      <c r="J33" s="1074"/>
      <c r="K33" s="1074"/>
      <c r="L33" s="1074"/>
      <c r="M33" s="1074"/>
      <c r="N33" s="1074"/>
      <c r="O33" s="1074"/>
      <c r="P33" s="1074"/>
      <c r="Q33" s="1074"/>
      <c r="R33" s="1074"/>
      <c r="S33" s="1074"/>
      <c r="T33" s="1074"/>
      <c r="U33" s="1074"/>
      <c r="V33" s="1075"/>
    </row>
    <row r="34" spans="1:22" ht="10.199999999999999" customHeight="1">
      <c r="A34" s="1080"/>
      <c r="B34" s="994"/>
      <c r="C34" s="994"/>
      <c r="D34" s="994"/>
      <c r="E34" s="994"/>
      <c r="F34" s="995"/>
      <c r="G34" s="1073"/>
      <c r="H34" s="1074"/>
      <c r="I34" s="1074"/>
      <c r="J34" s="1074"/>
      <c r="K34" s="1074"/>
      <c r="L34" s="1074"/>
      <c r="M34" s="1074"/>
      <c r="N34" s="1074"/>
      <c r="O34" s="1074"/>
      <c r="P34" s="1074"/>
      <c r="Q34" s="1074"/>
      <c r="R34" s="1074"/>
      <c r="S34" s="1074"/>
      <c r="T34" s="1074"/>
      <c r="U34" s="1074"/>
      <c r="V34" s="1075"/>
    </row>
    <row r="35" spans="1:22" ht="10.199999999999999" customHeight="1">
      <c r="A35" s="1080"/>
      <c r="B35" s="994"/>
      <c r="C35" s="994"/>
      <c r="D35" s="994"/>
      <c r="E35" s="994"/>
      <c r="F35" s="995"/>
      <c r="G35" s="1073"/>
      <c r="H35" s="1074"/>
      <c r="I35" s="1074"/>
      <c r="J35" s="1074"/>
      <c r="K35" s="1074"/>
      <c r="L35" s="1074"/>
      <c r="M35" s="1074"/>
      <c r="N35" s="1074"/>
      <c r="O35" s="1074"/>
      <c r="P35" s="1074"/>
      <c r="Q35" s="1074"/>
      <c r="R35" s="1074"/>
      <c r="S35" s="1074"/>
      <c r="T35" s="1074"/>
      <c r="U35" s="1074"/>
      <c r="V35" s="1075"/>
    </row>
    <row r="36" spans="1:22" ht="10.199999999999999" customHeight="1">
      <c r="A36" s="1080"/>
      <c r="B36" s="994"/>
      <c r="C36" s="994"/>
      <c r="D36" s="994"/>
      <c r="E36" s="994"/>
      <c r="F36" s="995"/>
      <c r="G36" s="1073"/>
      <c r="H36" s="1074"/>
      <c r="I36" s="1074"/>
      <c r="J36" s="1074"/>
      <c r="K36" s="1074"/>
      <c r="L36" s="1074"/>
      <c r="M36" s="1074"/>
      <c r="N36" s="1074"/>
      <c r="O36" s="1074"/>
      <c r="P36" s="1074"/>
      <c r="Q36" s="1074"/>
      <c r="R36" s="1074"/>
      <c r="S36" s="1074"/>
      <c r="T36" s="1074"/>
      <c r="U36" s="1074"/>
      <c r="V36" s="1075"/>
    </row>
    <row r="37" spans="1:22" ht="10.199999999999999" customHeight="1">
      <c r="A37" s="1080"/>
      <c r="B37" s="994"/>
      <c r="C37" s="994"/>
      <c r="D37" s="994"/>
      <c r="E37" s="994"/>
      <c r="F37" s="995"/>
      <c r="G37" s="1073"/>
      <c r="H37" s="1074"/>
      <c r="I37" s="1074"/>
      <c r="J37" s="1074"/>
      <c r="K37" s="1074"/>
      <c r="L37" s="1074"/>
      <c r="M37" s="1074"/>
      <c r="N37" s="1074"/>
      <c r="O37" s="1074"/>
      <c r="P37" s="1074"/>
      <c r="Q37" s="1074"/>
      <c r="R37" s="1074"/>
      <c r="S37" s="1074"/>
      <c r="T37" s="1074"/>
      <c r="U37" s="1074"/>
      <c r="V37" s="1075"/>
    </row>
    <row r="38" spans="1:22" ht="10.199999999999999" customHeight="1">
      <c r="A38" s="1080"/>
      <c r="B38" s="994"/>
      <c r="C38" s="994"/>
      <c r="D38" s="994"/>
      <c r="E38" s="994"/>
      <c r="F38" s="995"/>
      <c r="G38" s="1073"/>
      <c r="H38" s="1074"/>
      <c r="I38" s="1074"/>
      <c r="J38" s="1074"/>
      <c r="K38" s="1074"/>
      <c r="L38" s="1074"/>
      <c r="M38" s="1074"/>
      <c r="N38" s="1074"/>
      <c r="O38" s="1074"/>
      <c r="P38" s="1074"/>
      <c r="Q38" s="1074"/>
      <c r="R38" s="1074"/>
      <c r="S38" s="1074"/>
      <c r="T38" s="1074"/>
      <c r="U38" s="1074"/>
      <c r="V38" s="1075"/>
    </row>
    <row r="39" spans="1:22" ht="10.199999999999999" customHeight="1">
      <c r="A39" s="1080"/>
      <c r="B39" s="994"/>
      <c r="C39" s="994"/>
      <c r="D39" s="994"/>
      <c r="E39" s="994"/>
      <c r="F39" s="995"/>
      <c r="G39" s="1073"/>
      <c r="H39" s="1074"/>
      <c r="I39" s="1074"/>
      <c r="J39" s="1074"/>
      <c r="K39" s="1074"/>
      <c r="L39" s="1074"/>
      <c r="M39" s="1074"/>
      <c r="N39" s="1074"/>
      <c r="O39" s="1074"/>
      <c r="P39" s="1074"/>
      <c r="Q39" s="1074"/>
      <c r="R39" s="1074"/>
      <c r="S39" s="1074"/>
      <c r="T39" s="1074"/>
      <c r="U39" s="1074"/>
      <c r="V39" s="1075"/>
    </row>
    <row r="40" spans="1:22" ht="10.199999999999999" customHeight="1">
      <c r="A40" s="1080"/>
      <c r="B40" s="994"/>
      <c r="C40" s="994"/>
      <c r="D40" s="994"/>
      <c r="E40" s="994"/>
      <c r="F40" s="995"/>
      <c r="G40" s="1073"/>
      <c r="H40" s="1074"/>
      <c r="I40" s="1074"/>
      <c r="J40" s="1074"/>
      <c r="K40" s="1074"/>
      <c r="L40" s="1074"/>
      <c r="M40" s="1074"/>
      <c r="N40" s="1074"/>
      <c r="O40" s="1074"/>
      <c r="P40" s="1074"/>
      <c r="Q40" s="1074"/>
      <c r="R40" s="1074"/>
      <c r="S40" s="1074"/>
      <c r="T40" s="1074"/>
      <c r="U40" s="1074"/>
      <c r="V40" s="1075"/>
    </row>
    <row r="41" spans="1:22" ht="9.75" customHeight="1">
      <c r="A41" s="1080"/>
      <c r="B41" s="994"/>
      <c r="C41" s="994"/>
      <c r="D41" s="994"/>
      <c r="E41" s="994"/>
      <c r="F41" s="995"/>
      <c r="G41" s="1073"/>
      <c r="H41" s="1074"/>
      <c r="I41" s="1074"/>
      <c r="J41" s="1074"/>
      <c r="K41" s="1074"/>
      <c r="L41" s="1074"/>
      <c r="M41" s="1074"/>
      <c r="N41" s="1074"/>
      <c r="O41" s="1074"/>
      <c r="P41" s="1074"/>
      <c r="Q41" s="1074"/>
      <c r="R41" s="1074"/>
      <c r="S41" s="1074"/>
      <c r="T41" s="1074"/>
      <c r="U41" s="1074"/>
      <c r="V41" s="1075"/>
    </row>
    <row r="42" spans="1:22" ht="10.199999999999999" customHeight="1">
      <c r="A42" s="1080"/>
      <c r="B42" s="994"/>
      <c r="C42" s="994"/>
      <c r="D42" s="994"/>
      <c r="E42" s="994"/>
      <c r="F42" s="995"/>
      <c r="G42" s="1073"/>
      <c r="H42" s="1074"/>
      <c r="I42" s="1074"/>
      <c r="J42" s="1074"/>
      <c r="K42" s="1074"/>
      <c r="L42" s="1074"/>
      <c r="M42" s="1074"/>
      <c r="N42" s="1074"/>
      <c r="O42" s="1074"/>
      <c r="P42" s="1074"/>
      <c r="Q42" s="1074"/>
      <c r="R42" s="1074"/>
      <c r="S42" s="1074"/>
      <c r="T42" s="1074"/>
      <c r="U42" s="1074"/>
      <c r="V42" s="1075"/>
    </row>
    <row r="43" spans="1:22" ht="10.199999999999999" customHeight="1">
      <c r="A43" s="1080"/>
      <c r="B43" s="994"/>
      <c r="C43" s="994"/>
      <c r="D43" s="994"/>
      <c r="E43" s="994"/>
      <c r="F43" s="995"/>
      <c r="G43" s="1073"/>
      <c r="H43" s="1074"/>
      <c r="I43" s="1074"/>
      <c r="J43" s="1074"/>
      <c r="K43" s="1074"/>
      <c r="L43" s="1074"/>
      <c r="M43" s="1074"/>
      <c r="N43" s="1074"/>
      <c r="O43" s="1074"/>
      <c r="P43" s="1074"/>
      <c r="Q43" s="1074"/>
      <c r="R43" s="1074"/>
      <c r="S43" s="1074"/>
      <c r="T43" s="1074"/>
      <c r="U43" s="1074"/>
      <c r="V43" s="1075"/>
    </row>
    <row r="44" spans="1:22" ht="10.199999999999999" customHeight="1">
      <c r="A44" s="1080"/>
      <c r="B44" s="994"/>
      <c r="C44" s="994"/>
      <c r="D44" s="994"/>
      <c r="E44" s="994"/>
      <c r="F44" s="995"/>
      <c r="G44" s="1073"/>
      <c r="H44" s="1074"/>
      <c r="I44" s="1074"/>
      <c r="J44" s="1074"/>
      <c r="K44" s="1074"/>
      <c r="L44" s="1074"/>
      <c r="M44" s="1074"/>
      <c r="N44" s="1074"/>
      <c r="O44" s="1074"/>
      <c r="P44" s="1074"/>
      <c r="Q44" s="1074"/>
      <c r="R44" s="1074"/>
      <c r="S44" s="1074"/>
      <c r="T44" s="1074"/>
      <c r="U44" s="1074"/>
      <c r="V44" s="1075"/>
    </row>
    <row r="45" spans="1:22" ht="10.199999999999999" customHeight="1">
      <c r="A45" s="1080"/>
      <c r="B45" s="993" t="s">
        <v>70</v>
      </c>
      <c r="C45" s="994"/>
      <c r="D45" s="994"/>
      <c r="E45" s="994"/>
      <c r="F45" s="995"/>
      <c r="G45" s="1070" t="s">
        <v>514</v>
      </c>
      <c r="H45" s="1071"/>
      <c r="I45" s="1071"/>
      <c r="J45" s="1071"/>
      <c r="K45" s="1071"/>
      <c r="L45" s="1071"/>
      <c r="M45" s="1071"/>
      <c r="N45" s="1071"/>
      <c r="O45" s="1071"/>
      <c r="P45" s="1071"/>
      <c r="Q45" s="1071"/>
      <c r="R45" s="1071"/>
      <c r="S45" s="1071"/>
      <c r="T45" s="1071"/>
      <c r="U45" s="1071"/>
      <c r="V45" s="1072"/>
    </row>
    <row r="46" spans="1:22" ht="10.199999999999999" customHeight="1">
      <c r="A46" s="1080"/>
      <c r="B46" s="993"/>
      <c r="C46" s="994"/>
      <c r="D46" s="994"/>
      <c r="E46" s="994"/>
      <c r="F46" s="995"/>
      <c r="G46" s="1073"/>
      <c r="H46" s="1074"/>
      <c r="I46" s="1074"/>
      <c r="J46" s="1074"/>
      <c r="K46" s="1074"/>
      <c r="L46" s="1074"/>
      <c r="M46" s="1074"/>
      <c r="N46" s="1074"/>
      <c r="O46" s="1074"/>
      <c r="P46" s="1074"/>
      <c r="Q46" s="1074"/>
      <c r="R46" s="1074"/>
      <c r="S46" s="1074"/>
      <c r="T46" s="1074"/>
      <c r="U46" s="1074"/>
      <c r="V46" s="1075"/>
    </row>
    <row r="47" spans="1:22" ht="10.199999999999999" customHeight="1">
      <c r="A47" s="1080"/>
      <c r="B47" s="993"/>
      <c r="C47" s="994"/>
      <c r="D47" s="994"/>
      <c r="E47" s="994"/>
      <c r="F47" s="995"/>
      <c r="G47" s="1073"/>
      <c r="H47" s="1074"/>
      <c r="I47" s="1074"/>
      <c r="J47" s="1074"/>
      <c r="K47" s="1074"/>
      <c r="L47" s="1074"/>
      <c r="M47" s="1074"/>
      <c r="N47" s="1074"/>
      <c r="O47" s="1074"/>
      <c r="P47" s="1074"/>
      <c r="Q47" s="1074"/>
      <c r="R47" s="1074"/>
      <c r="S47" s="1074"/>
      <c r="T47" s="1074"/>
      <c r="U47" s="1074"/>
      <c r="V47" s="1075"/>
    </row>
    <row r="48" spans="1:22" ht="10.199999999999999" customHeight="1">
      <c r="A48" s="1080"/>
      <c r="B48" s="993"/>
      <c r="C48" s="994"/>
      <c r="D48" s="994"/>
      <c r="E48" s="994"/>
      <c r="F48" s="995"/>
      <c r="G48" s="1073"/>
      <c r="H48" s="1074"/>
      <c r="I48" s="1074"/>
      <c r="J48" s="1074"/>
      <c r="K48" s="1074"/>
      <c r="L48" s="1074"/>
      <c r="M48" s="1074"/>
      <c r="N48" s="1074"/>
      <c r="O48" s="1074"/>
      <c r="P48" s="1074"/>
      <c r="Q48" s="1074"/>
      <c r="R48" s="1074"/>
      <c r="S48" s="1074"/>
      <c r="T48" s="1074"/>
      <c r="U48" s="1074"/>
      <c r="V48" s="1075"/>
    </row>
    <row r="49" spans="1:22" ht="10.199999999999999" customHeight="1">
      <c r="A49" s="1080"/>
      <c r="B49" s="993"/>
      <c r="C49" s="994"/>
      <c r="D49" s="994"/>
      <c r="E49" s="994"/>
      <c r="F49" s="995"/>
      <c r="G49" s="1073"/>
      <c r="H49" s="1074"/>
      <c r="I49" s="1074"/>
      <c r="J49" s="1074"/>
      <c r="K49" s="1074"/>
      <c r="L49" s="1074"/>
      <c r="M49" s="1074"/>
      <c r="N49" s="1074"/>
      <c r="O49" s="1074"/>
      <c r="P49" s="1074"/>
      <c r="Q49" s="1074"/>
      <c r="R49" s="1074"/>
      <c r="S49" s="1074"/>
      <c r="T49" s="1074"/>
      <c r="U49" s="1074"/>
      <c r="V49" s="1075"/>
    </row>
    <row r="50" spans="1:22" ht="10.199999999999999" customHeight="1">
      <c r="A50" s="1080"/>
      <c r="B50" s="993"/>
      <c r="C50" s="994"/>
      <c r="D50" s="994"/>
      <c r="E50" s="994"/>
      <c r="F50" s="995"/>
      <c r="G50" s="1073"/>
      <c r="H50" s="1074"/>
      <c r="I50" s="1074"/>
      <c r="J50" s="1074"/>
      <c r="K50" s="1074"/>
      <c r="L50" s="1074"/>
      <c r="M50" s="1074"/>
      <c r="N50" s="1074"/>
      <c r="O50" s="1074"/>
      <c r="P50" s="1074"/>
      <c r="Q50" s="1074"/>
      <c r="R50" s="1074"/>
      <c r="S50" s="1074"/>
      <c r="T50" s="1074"/>
      <c r="U50" s="1074"/>
      <c r="V50" s="1075"/>
    </row>
    <row r="51" spans="1:22" ht="10.199999999999999" customHeight="1">
      <c r="A51" s="1080"/>
      <c r="B51" s="993"/>
      <c r="C51" s="994"/>
      <c r="D51" s="994"/>
      <c r="E51" s="994"/>
      <c r="F51" s="995"/>
      <c r="G51" s="1073"/>
      <c r="H51" s="1074"/>
      <c r="I51" s="1074"/>
      <c r="J51" s="1074"/>
      <c r="K51" s="1074"/>
      <c r="L51" s="1074"/>
      <c r="M51" s="1074"/>
      <c r="N51" s="1074"/>
      <c r="O51" s="1074"/>
      <c r="P51" s="1074"/>
      <c r="Q51" s="1074"/>
      <c r="R51" s="1074"/>
      <c r="S51" s="1074"/>
      <c r="T51" s="1074"/>
      <c r="U51" s="1074"/>
      <c r="V51" s="1075"/>
    </row>
    <row r="52" spans="1:22" ht="10.199999999999999" customHeight="1">
      <c r="A52" s="1080"/>
      <c r="B52" s="993"/>
      <c r="C52" s="994"/>
      <c r="D52" s="994"/>
      <c r="E52" s="994"/>
      <c r="F52" s="995"/>
      <c r="G52" s="1073"/>
      <c r="H52" s="1074"/>
      <c r="I52" s="1074"/>
      <c r="J52" s="1074"/>
      <c r="K52" s="1074"/>
      <c r="L52" s="1074"/>
      <c r="M52" s="1074"/>
      <c r="N52" s="1074"/>
      <c r="O52" s="1074"/>
      <c r="P52" s="1074"/>
      <c r="Q52" s="1074"/>
      <c r="R52" s="1074"/>
      <c r="S52" s="1074"/>
      <c r="T52" s="1074"/>
      <c r="U52" s="1074"/>
      <c r="V52" s="1075"/>
    </row>
    <row r="53" spans="1:22" ht="10.199999999999999" customHeight="1">
      <c r="A53" s="1080"/>
      <c r="B53" s="993"/>
      <c r="C53" s="994"/>
      <c r="D53" s="994"/>
      <c r="E53" s="994"/>
      <c r="F53" s="995"/>
      <c r="G53" s="1073"/>
      <c r="H53" s="1074"/>
      <c r="I53" s="1074"/>
      <c r="J53" s="1074"/>
      <c r="K53" s="1074"/>
      <c r="L53" s="1074"/>
      <c r="M53" s="1074"/>
      <c r="N53" s="1074"/>
      <c r="O53" s="1074"/>
      <c r="P53" s="1074"/>
      <c r="Q53" s="1074"/>
      <c r="R53" s="1074"/>
      <c r="S53" s="1074"/>
      <c r="T53" s="1074"/>
      <c r="U53" s="1074"/>
      <c r="V53" s="1075"/>
    </row>
    <row r="54" spans="1:22" ht="10.199999999999999" customHeight="1">
      <c r="A54" s="1080"/>
      <c r="B54" s="993"/>
      <c r="C54" s="994"/>
      <c r="D54" s="994"/>
      <c r="E54" s="994"/>
      <c r="F54" s="995"/>
      <c r="G54" s="1073"/>
      <c r="H54" s="1074"/>
      <c r="I54" s="1074"/>
      <c r="J54" s="1074"/>
      <c r="K54" s="1074"/>
      <c r="L54" s="1074"/>
      <c r="M54" s="1074"/>
      <c r="N54" s="1074"/>
      <c r="O54" s="1074"/>
      <c r="P54" s="1074"/>
      <c r="Q54" s="1074"/>
      <c r="R54" s="1074"/>
      <c r="S54" s="1074"/>
      <c r="T54" s="1074"/>
      <c r="U54" s="1074"/>
      <c r="V54" s="1075"/>
    </row>
    <row r="55" spans="1:22" ht="10.199999999999999" customHeight="1">
      <c r="A55" s="1080"/>
      <c r="B55" s="993"/>
      <c r="C55" s="994"/>
      <c r="D55" s="994"/>
      <c r="E55" s="994"/>
      <c r="F55" s="995"/>
      <c r="G55" s="1073"/>
      <c r="H55" s="1074"/>
      <c r="I55" s="1074"/>
      <c r="J55" s="1074"/>
      <c r="K55" s="1074"/>
      <c r="L55" s="1074"/>
      <c r="M55" s="1074"/>
      <c r="N55" s="1074"/>
      <c r="O55" s="1074"/>
      <c r="P55" s="1074"/>
      <c r="Q55" s="1074"/>
      <c r="R55" s="1074"/>
      <c r="S55" s="1074"/>
      <c r="T55" s="1074"/>
      <c r="U55" s="1074"/>
      <c r="V55" s="1075"/>
    </row>
    <row r="56" spans="1:22" ht="10.199999999999999" customHeight="1">
      <c r="A56" s="1080"/>
      <c r="B56" s="993"/>
      <c r="C56" s="994"/>
      <c r="D56" s="994"/>
      <c r="E56" s="994"/>
      <c r="F56" s="995"/>
      <c r="G56" s="1073"/>
      <c r="H56" s="1074"/>
      <c r="I56" s="1074"/>
      <c r="J56" s="1074"/>
      <c r="K56" s="1074"/>
      <c r="L56" s="1074"/>
      <c r="M56" s="1074"/>
      <c r="N56" s="1074"/>
      <c r="O56" s="1074"/>
      <c r="P56" s="1074"/>
      <c r="Q56" s="1074"/>
      <c r="R56" s="1074"/>
      <c r="S56" s="1074"/>
      <c r="T56" s="1074"/>
      <c r="U56" s="1074"/>
      <c r="V56" s="1075"/>
    </row>
    <row r="57" spans="1:22" ht="10.199999999999999" customHeight="1">
      <c r="A57" s="1080"/>
      <c r="B57" s="993"/>
      <c r="C57" s="994"/>
      <c r="D57" s="994"/>
      <c r="E57" s="994"/>
      <c r="F57" s="995"/>
      <c r="G57" s="1073"/>
      <c r="H57" s="1074"/>
      <c r="I57" s="1074"/>
      <c r="J57" s="1074"/>
      <c r="K57" s="1074"/>
      <c r="L57" s="1074"/>
      <c r="M57" s="1074"/>
      <c r="N57" s="1074"/>
      <c r="O57" s="1074"/>
      <c r="P57" s="1074"/>
      <c r="Q57" s="1074"/>
      <c r="R57" s="1074"/>
      <c r="S57" s="1074"/>
      <c r="T57" s="1074"/>
      <c r="U57" s="1074"/>
      <c r="V57" s="1075"/>
    </row>
    <row r="58" spans="1:22" ht="10.199999999999999" customHeight="1">
      <c r="A58" s="1080"/>
      <c r="B58" s="993"/>
      <c r="C58" s="994"/>
      <c r="D58" s="994"/>
      <c r="E58" s="994"/>
      <c r="F58" s="995"/>
      <c r="G58" s="1073"/>
      <c r="H58" s="1074"/>
      <c r="I58" s="1074"/>
      <c r="J58" s="1074"/>
      <c r="K58" s="1074"/>
      <c r="L58" s="1074"/>
      <c r="M58" s="1074"/>
      <c r="N58" s="1074"/>
      <c r="O58" s="1074"/>
      <c r="P58" s="1074"/>
      <c r="Q58" s="1074"/>
      <c r="R58" s="1074"/>
      <c r="S58" s="1074"/>
      <c r="T58" s="1074"/>
      <c r="U58" s="1074"/>
      <c r="V58" s="1075"/>
    </row>
    <row r="59" spans="1:22" ht="10.199999999999999" customHeight="1">
      <c r="A59" s="1080"/>
      <c r="B59" s="993"/>
      <c r="C59" s="994"/>
      <c r="D59" s="994"/>
      <c r="E59" s="994"/>
      <c r="F59" s="995"/>
      <c r="G59" s="1073"/>
      <c r="H59" s="1074"/>
      <c r="I59" s="1074"/>
      <c r="J59" s="1074"/>
      <c r="K59" s="1074"/>
      <c r="L59" s="1074"/>
      <c r="M59" s="1074"/>
      <c r="N59" s="1074"/>
      <c r="O59" s="1074"/>
      <c r="P59" s="1074"/>
      <c r="Q59" s="1074"/>
      <c r="R59" s="1074"/>
      <c r="S59" s="1074"/>
      <c r="T59" s="1074"/>
      <c r="U59" s="1074"/>
      <c r="V59" s="1075"/>
    </row>
    <row r="60" spans="1:22" ht="10.199999999999999" customHeight="1">
      <c r="A60" s="1080"/>
      <c r="B60" s="993"/>
      <c r="C60" s="994"/>
      <c r="D60" s="994"/>
      <c r="E60" s="994"/>
      <c r="F60" s="995"/>
      <c r="G60" s="1076"/>
      <c r="H60" s="1077"/>
      <c r="I60" s="1077"/>
      <c r="J60" s="1077"/>
      <c r="K60" s="1077"/>
      <c r="L60" s="1077"/>
      <c r="M60" s="1077"/>
      <c r="N60" s="1077"/>
      <c r="O60" s="1077"/>
      <c r="P60" s="1077"/>
      <c r="Q60" s="1077"/>
      <c r="R60" s="1077"/>
      <c r="S60" s="1077"/>
      <c r="T60" s="1077"/>
      <c r="U60" s="1077"/>
      <c r="V60" s="1078"/>
    </row>
    <row r="61" spans="1:22" ht="16.2" customHeight="1">
      <c r="A61" s="1080"/>
      <c r="B61" s="1016" t="s">
        <v>71</v>
      </c>
      <c r="C61" s="1016"/>
      <c r="D61" s="1016"/>
      <c r="E61" s="1016"/>
      <c r="F61" s="1017"/>
      <c r="G61" s="1070" t="s">
        <v>515</v>
      </c>
      <c r="H61" s="1071"/>
      <c r="I61" s="1071"/>
      <c r="J61" s="1071"/>
      <c r="K61" s="1071"/>
      <c r="L61" s="1071"/>
      <c r="M61" s="1071"/>
      <c r="N61" s="1071"/>
      <c r="O61" s="1071"/>
      <c r="P61" s="1071"/>
      <c r="Q61" s="1071"/>
      <c r="R61" s="1071"/>
      <c r="S61" s="1071"/>
      <c r="T61" s="1071"/>
      <c r="U61" s="1071"/>
      <c r="V61" s="1072"/>
    </row>
    <row r="62" spans="1:22" ht="16.2" customHeight="1">
      <c r="A62" s="1080"/>
      <c r="B62" s="1016"/>
      <c r="C62" s="1016"/>
      <c r="D62" s="1016"/>
      <c r="E62" s="1016"/>
      <c r="F62" s="1017"/>
      <c r="G62" s="1095"/>
      <c r="H62" s="1074"/>
      <c r="I62" s="1074"/>
      <c r="J62" s="1074"/>
      <c r="K62" s="1074"/>
      <c r="L62" s="1074"/>
      <c r="M62" s="1074"/>
      <c r="N62" s="1074"/>
      <c r="O62" s="1074"/>
      <c r="P62" s="1074"/>
      <c r="Q62" s="1074"/>
      <c r="R62" s="1074"/>
      <c r="S62" s="1074"/>
      <c r="T62" s="1074"/>
      <c r="U62" s="1074"/>
      <c r="V62" s="1075"/>
    </row>
    <row r="63" spans="1:22" ht="16.2" customHeight="1">
      <c r="A63" s="1080"/>
      <c r="B63" s="1016"/>
      <c r="C63" s="1016"/>
      <c r="D63" s="1016"/>
      <c r="E63" s="1016"/>
      <c r="F63" s="1017"/>
      <c r="G63" s="1095"/>
      <c r="H63" s="1074"/>
      <c r="I63" s="1074"/>
      <c r="J63" s="1074"/>
      <c r="K63" s="1074"/>
      <c r="L63" s="1074"/>
      <c r="M63" s="1074"/>
      <c r="N63" s="1074"/>
      <c r="O63" s="1074"/>
      <c r="P63" s="1074"/>
      <c r="Q63" s="1074"/>
      <c r="R63" s="1074"/>
      <c r="S63" s="1074"/>
      <c r="T63" s="1074"/>
      <c r="U63" s="1074"/>
      <c r="V63" s="1075"/>
    </row>
    <row r="64" spans="1:22" ht="16.2" customHeight="1">
      <c r="A64" s="1080"/>
      <c r="B64" s="1016"/>
      <c r="C64" s="1016"/>
      <c r="D64" s="1016"/>
      <c r="E64" s="1016"/>
      <c r="F64" s="1017"/>
      <c r="G64" s="1095"/>
      <c r="H64" s="1074"/>
      <c r="I64" s="1074"/>
      <c r="J64" s="1074"/>
      <c r="K64" s="1074"/>
      <c r="L64" s="1074"/>
      <c r="M64" s="1074"/>
      <c r="N64" s="1074"/>
      <c r="O64" s="1074"/>
      <c r="P64" s="1074"/>
      <c r="Q64" s="1074"/>
      <c r="R64" s="1074"/>
      <c r="S64" s="1074"/>
      <c r="T64" s="1074"/>
      <c r="U64" s="1074"/>
      <c r="V64" s="1075"/>
    </row>
    <row r="65" spans="1:22" ht="16.2" customHeight="1">
      <c r="A65" s="1080"/>
      <c r="B65" s="1016"/>
      <c r="C65" s="1016"/>
      <c r="D65" s="1016"/>
      <c r="E65" s="1016"/>
      <c r="F65" s="1017"/>
      <c r="G65" s="1095"/>
      <c r="H65" s="1074"/>
      <c r="I65" s="1074"/>
      <c r="J65" s="1074"/>
      <c r="K65" s="1074"/>
      <c r="L65" s="1074"/>
      <c r="M65" s="1074"/>
      <c r="N65" s="1074"/>
      <c r="O65" s="1074"/>
      <c r="P65" s="1074"/>
      <c r="Q65" s="1074"/>
      <c r="R65" s="1074"/>
      <c r="S65" s="1074"/>
      <c r="T65" s="1074"/>
      <c r="U65" s="1074"/>
      <c r="V65" s="1075"/>
    </row>
    <row r="66" spans="1:22" ht="16.2" customHeight="1">
      <c r="A66" s="1080"/>
      <c r="B66" s="1016"/>
      <c r="C66" s="1016"/>
      <c r="D66" s="1016"/>
      <c r="E66" s="1016"/>
      <c r="F66" s="1017"/>
      <c r="G66" s="1095"/>
      <c r="H66" s="1074"/>
      <c r="I66" s="1074"/>
      <c r="J66" s="1074"/>
      <c r="K66" s="1074"/>
      <c r="L66" s="1074"/>
      <c r="M66" s="1074"/>
      <c r="N66" s="1074"/>
      <c r="O66" s="1074"/>
      <c r="P66" s="1074"/>
      <c r="Q66" s="1074"/>
      <c r="R66" s="1074"/>
      <c r="S66" s="1074"/>
      <c r="T66" s="1074"/>
      <c r="U66" s="1074"/>
      <c r="V66" s="1075"/>
    </row>
    <row r="67" spans="1:22" ht="16.2" customHeight="1">
      <c r="A67" s="1080"/>
      <c r="B67" s="1016"/>
      <c r="C67" s="1016"/>
      <c r="D67" s="1016"/>
      <c r="E67" s="1016"/>
      <c r="F67" s="1017"/>
      <c r="G67" s="1095"/>
      <c r="H67" s="1074"/>
      <c r="I67" s="1074"/>
      <c r="J67" s="1074"/>
      <c r="K67" s="1074"/>
      <c r="L67" s="1074"/>
      <c r="M67" s="1074"/>
      <c r="N67" s="1074"/>
      <c r="O67" s="1074"/>
      <c r="P67" s="1074"/>
      <c r="Q67" s="1074"/>
      <c r="R67" s="1074"/>
      <c r="S67" s="1074"/>
      <c r="T67" s="1074"/>
      <c r="U67" s="1074"/>
      <c r="V67" s="1075"/>
    </row>
    <row r="68" spans="1:22" ht="12" customHeight="1">
      <c r="A68" s="1080"/>
      <c r="B68" s="1016"/>
      <c r="C68" s="1016"/>
      <c r="D68" s="1016"/>
      <c r="E68" s="1016"/>
      <c r="F68" s="1017"/>
      <c r="G68" s="1095"/>
      <c r="H68" s="1074"/>
      <c r="I68" s="1074"/>
      <c r="J68" s="1074"/>
      <c r="K68" s="1074"/>
      <c r="L68" s="1074"/>
      <c r="M68" s="1074"/>
      <c r="N68" s="1074"/>
      <c r="O68" s="1074"/>
      <c r="P68" s="1074"/>
      <c r="Q68" s="1074"/>
      <c r="R68" s="1074"/>
      <c r="S68" s="1074"/>
      <c r="T68" s="1074"/>
      <c r="U68" s="1074"/>
      <c r="V68" s="1075"/>
    </row>
    <row r="69" spans="1:22" ht="16.2" customHeight="1">
      <c r="A69" s="1080"/>
      <c r="B69" s="1016"/>
      <c r="C69" s="1016"/>
      <c r="D69" s="1016"/>
      <c r="E69" s="1016"/>
      <c r="F69" s="1017"/>
      <c r="G69" s="1095"/>
      <c r="H69" s="1074"/>
      <c r="I69" s="1074"/>
      <c r="J69" s="1074"/>
      <c r="K69" s="1074"/>
      <c r="L69" s="1074"/>
      <c r="M69" s="1074"/>
      <c r="N69" s="1074"/>
      <c r="O69" s="1074"/>
      <c r="P69" s="1074"/>
      <c r="Q69" s="1074"/>
      <c r="R69" s="1074"/>
      <c r="S69" s="1074"/>
      <c r="T69" s="1074"/>
      <c r="U69" s="1074"/>
      <c r="V69" s="1075"/>
    </row>
    <row r="70" spans="1:22" ht="16.2" customHeight="1">
      <c r="A70" s="1080"/>
      <c r="B70" s="1016"/>
      <c r="C70" s="1016"/>
      <c r="D70" s="1016"/>
      <c r="E70" s="1016"/>
      <c r="F70" s="1017"/>
      <c r="G70" s="1095"/>
      <c r="H70" s="1074"/>
      <c r="I70" s="1074"/>
      <c r="J70" s="1074"/>
      <c r="K70" s="1074"/>
      <c r="L70" s="1074"/>
      <c r="M70" s="1074"/>
      <c r="N70" s="1074"/>
      <c r="O70" s="1074"/>
      <c r="P70" s="1074"/>
      <c r="Q70" s="1074"/>
      <c r="R70" s="1074"/>
      <c r="S70" s="1074"/>
      <c r="T70" s="1074"/>
      <c r="U70" s="1074"/>
      <c r="V70" s="1075"/>
    </row>
    <row r="71" spans="1:22" ht="13.95" customHeight="1">
      <c r="A71" s="1080"/>
      <c r="B71" s="1016"/>
      <c r="C71" s="1016"/>
      <c r="D71" s="1016"/>
      <c r="E71" s="1016"/>
      <c r="F71" s="1017"/>
      <c r="G71" s="1095"/>
      <c r="H71" s="1074"/>
      <c r="I71" s="1074"/>
      <c r="J71" s="1074"/>
      <c r="K71" s="1074"/>
      <c r="L71" s="1074"/>
      <c r="M71" s="1074"/>
      <c r="N71" s="1074"/>
      <c r="O71" s="1074"/>
      <c r="P71" s="1074"/>
      <c r="Q71" s="1074"/>
      <c r="R71" s="1074"/>
      <c r="S71" s="1074"/>
      <c r="T71" s="1074"/>
      <c r="U71" s="1074"/>
      <c r="V71" s="1075"/>
    </row>
    <row r="72" spans="1:22" ht="16.2" customHeight="1">
      <c r="A72" s="1080"/>
      <c r="B72" s="1016"/>
      <c r="C72" s="1016"/>
      <c r="D72" s="1016"/>
      <c r="E72" s="1016"/>
      <c r="F72" s="1017"/>
      <c r="G72" s="1095"/>
      <c r="H72" s="1074"/>
      <c r="I72" s="1074"/>
      <c r="J72" s="1074"/>
      <c r="K72" s="1074"/>
      <c r="L72" s="1074"/>
      <c r="M72" s="1074"/>
      <c r="N72" s="1074"/>
      <c r="O72" s="1074"/>
      <c r="P72" s="1074"/>
      <c r="Q72" s="1074"/>
      <c r="R72" s="1074"/>
      <c r="S72" s="1074"/>
      <c r="T72" s="1074"/>
      <c r="U72" s="1074"/>
      <c r="V72" s="1075"/>
    </row>
    <row r="73" spans="1:22" ht="16.2" customHeight="1">
      <c r="A73" s="1080"/>
      <c r="B73" s="1016"/>
      <c r="C73" s="1016"/>
      <c r="D73" s="1016"/>
      <c r="E73" s="1016"/>
      <c r="F73" s="1017"/>
      <c r="G73" s="1095"/>
      <c r="H73" s="1074"/>
      <c r="I73" s="1074"/>
      <c r="J73" s="1074"/>
      <c r="K73" s="1074"/>
      <c r="L73" s="1074"/>
      <c r="M73" s="1074"/>
      <c r="N73" s="1074"/>
      <c r="O73" s="1074"/>
      <c r="P73" s="1074"/>
      <c r="Q73" s="1074"/>
      <c r="R73" s="1074"/>
      <c r="S73" s="1074"/>
      <c r="T73" s="1074"/>
      <c r="U73" s="1074"/>
      <c r="V73" s="1075"/>
    </row>
    <row r="74" spans="1:22" ht="16.2" customHeight="1">
      <c r="A74" s="1080"/>
      <c r="B74" s="1016"/>
      <c r="C74" s="1016"/>
      <c r="D74" s="1016"/>
      <c r="E74" s="1016"/>
      <c r="F74" s="1017"/>
      <c r="G74" s="1095"/>
      <c r="H74" s="1074"/>
      <c r="I74" s="1074"/>
      <c r="J74" s="1074"/>
      <c r="K74" s="1074"/>
      <c r="L74" s="1074"/>
      <c r="M74" s="1074"/>
      <c r="N74" s="1074"/>
      <c r="O74" s="1074"/>
      <c r="P74" s="1074"/>
      <c r="Q74" s="1074"/>
      <c r="R74" s="1074"/>
      <c r="S74" s="1074"/>
      <c r="T74" s="1074"/>
      <c r="U74" s="1074"/>
      <c r="V74" s="1075"/>
    </row>
    <row r="75" spans="1:22" ht="16.2" customHeight="1" thickBot="1">
      <c r="A75" s="1081"/>
      <c r="B75" s="1019"/>
      <c r="C75" s="1019"/>
      <c r="D75" s="1019"/>
      <c r="E75" s="1019"/>
      <c r="F75" s="1020"/>
      <c r="G75" s="1096"/>
      <c r="H75" s="1097"/>
      <c r="I75" s="1097"/>
      <c r="J75" s="1097"/>
      <c r="K75" s="1097"/>
      <c r="L75" s="1097"/>
      <c r="M75" s="1097"/>
      <c r="N75" s="1097"/>
      <c r="O75" s="1097"/>
      <c r="P75" s="1097"/>
      <c r="Q75" s="1097"/>
      <c r="R75" s="1097"/>
      <c r="S75" s="1097"/>
      <c r="T75" s="1097"/>
      <c r="U75" s="1097"/>
      <c r="V75" s="1098"/>
    </row>
    <row r="76" spans="1:22" ht="10.199999999999999" customHeight="1">
      <c r="A76" s="1041" t="s">
        <v>25</v>
      </c>
      <c r="B76" s="1042"/>
      <c r="C76" s="1042"/>
      <c r="D76" s="1042"/>
      <c r="E76" s="1042"/>
      <c r="F76" s="1043"/>
      <c r="G76" s="1044"/>
      <c r="H76" s="1045"/>
      <c r="I76" s="1045"/>
      <c r="J76" s="1045"/>
      <c r="K76" s="1045"/>
      <c r="L76" s="1045"/>
      <c r="M76" s="1045"/>
      <c r="N76" s="1045"/>
      <c r="O76" s="1045"/>
      <c r="P76" s="1045"/>
      <c r="Q76" s="1045"/>
      <c r="R76" s="1045"/>
      <c r="S76" s="1045"/>
      <c r="T76" s="1045"/>
      <c r="U76" s="1045"/>
      <c r="V76" s="1046"/>
    </row>
    <row r="77" spans="1:22" ht="10.199999999999999" customHeight="1">
      <c r="A77" s="1015"/>
      <c r="B77" s="1016"/>
      <c r="C77" s="1016"/>
      <c r="D77" s="1016"/>
      <c r="E77" s="1016"/>
      <c r="F77" s="1017"/>
      <c r="G77" s="1047"/>
      <c r="H77" s="1048"/>
      <c r="I77" s="1048"/>
      <c r="J77" s="1048"/>
      <c r="K77" s="1048"/>
      <c r="L77" s="1048"/>
      <c r="M77" s="1048"/>
      <c r="N77" s="1048"/>
      <c r="O77" s="1048"/>
      <c r="P77" s="1048"/>
      <c r="Q77" s="1048"/>
      <c r="R77" s="1048"/>
      <c r="S77" s="1048"/>
      <c r="T77" s="1048"/>
      <c r="U77" s="1048"/>
      <c r="V77" s="1049"/>
    </row>
    <row r="78" spans="1:22" ht="10.199999999999999" customHeight="1" thickBot="1">
      <c r="A78" s="1018"/>
      <c r="B78" s="1019"/>
      <c r="C78" s="1019"/>
      <c r="D78" s="1019"/>
      <c r="E78" s="1019"/>
      <c r="F78" s="1020"/>
      <c r="G78" s="1050"/>
      <c r="H78" s="1051"/>
      <c r="I78" s="1051"/>
      <c r="J78" s="1051"/>
      <c r="K78" s="1051"/>
      <c r="L78" s="1051"/>
      <c r="M78" s="1051"/>
      <c r="N78" s="1051"/>
      <c r="O78" s="1051"/>
      <c r="P78" s="1051"/>
      <c r="Q78" s="1051"/>
      <c r="R78" s="1051"/>
      <c r="S78" s="1051"/>
      <c r="T78" s="1051"/>
      <c r="U78" s="1051"/>
      <c r="V78" s="1052"/>
    </row>
    <row r="79" spans="1:22" ht="10.199999999999999" customHeight="1">
      <c r="A79" s="1053"/>
      <c r="B79" s="1053"/>
      <c r="C79" s="1053"/>
      <c r="D79" s="1053"/>
      <c r="E79" s="1053"/>
      <c r="F79" s="1053"/>
      <c r="G79" s="1053"/>
      <c r="H79" s="1053"/>
      <c r="I79" s="1053"/>
      <c r="J79" s="1053"/>
      <c r="K79" s="1053"/>
      <c r="L79" s="1053"/>
      <c r="M79" s="1053"/>
      <c r="N79" s="1053"/>
      <c r="O79" s="1053"/>
      <c r="P79" s="1053"/>
      <c r="Q79" s="1053"/>
      <c r="R79" s="1053"/>
      <c r="S79" s="1053"/>
      <c r="T79" s="1053"/>
      <c r="U79" s="1053"/>
      <c r="V79" s="1053"/>
    </row>
    <row r="80" spans="1:22" ht="10.199999999999999" customHeight="1">
      <c r="A80" s="1053"/>
      <c r="B80" s="1053"/>
      <c r="C80" s="1053"/>
      <c r="D80" s="1053"/>
      <c r="E80" s="1053"/>
      <c r="F80" s="1053"/>
      <c r="G80" s="1053"/>
      <c r="H80" s="1053"/>
      <c r="I80" s="1053"/>
      <c r="J80" s="1053"/>
      <c r="K80" s="1053"/>
      <c r="L80" s="1053"/>
      <c r="M80" s="1053"/>
      <c r="N80" s="1053"/>
      <c r="O80" s="1053"/>
      <c r="P80" s="1053"/>
      <c r="Q80" s="1053"/>
      <c r="R80" s="1053"/>
      <c r="S80" s="1053"/>
      <c r="T80" s="1053"/>
      <c r="U80" s="1053"/>
      <c r="V80" s="1053"/>
    </row>
    <row r="81" ht="10.199999999999999" customHeight="1"/>
    <row r="82" ht="10.199999999999999" customHeight="1"/>
    <row r="83" ht="10.199999999999999" customHeight="1"/>
    <row r="84" ht="10.199999999999999" customHeight="1"/>
    <row r="85" ht="10.199999999999999" customHeight="1"/>
    <row r="86" ht="10.199999999999999" customHeight="1"/>
    <row r="87" ht="10.199999999999999" customHeight="1"/>
    <row r="88" ht="10.199999999999999" customHeight="1"/>
    <row r="89" ht="10.199999999999999" customHeight="1"/>
    <row r="90" ht="10.199999999999999" customHeight="1"/>
    <row r="91" ht="10.199999999999999" customHeight="1"/>
    <row r="92" ht="10.199999999999999" customHeight="1"/>
    <row r="93" ht="10.199999999999999" customHeight="1"/>
    <row r="94" ht="10.199999999999999" customHeight="1"/>
    <row r="95" ht="10.199999999999999" customHeight="1"/>
    <row r="96" ht="10.199999999999999" customHeight="1"/>
    <row r="97" spans="1:1" ht="10.199999999999999" customHeight="1"/>
    <row r="98" spans="1:1" ht="10.199999999999999" customHeight="1"/>
    <row r="99" spans="1:1" ht="10.199999999999999" customHeight="1"/>
    <row r="100" spans="1:1" ht="10.199999999999999" customHeight="1"/>
    <row r="101" spans="1:1" ht="10.199999999999999" customHeight="1"/>
    <row r="102" spans="1:1" ht="10.199999999999999" customHeight="1"/>
    <row r="103" spans="1:1" ht="10.199999999999999" customHeight="1"/>
    <row r="104" spans="1:1" ht="10.199999999999999" customHeight="1"/>
    <row r="105" spans="1:1" ht="10.199999999999999" customHeight="1"/>
    <row r="106" spans="1:1" ht="10.199999999999999" customHeight="1"/>
    <row r="107" spans="1:1" ht="10.199999999999999" customHeight="1"/>
    <row r="108" spans="1:1" ht="10.199999999999999" customHeight="1"/>
    <row r="109" spans="1:1" ht="10.199999999999999" customHeight="1"/>
    <row r="110" spans="1:1" ht="10.199999999999999" customHeight="1"/>
    <row r="111" spans="1:1" ht="10.199999999999999" customHeight="1"/>
    <row r="112" spans="1:1">
      <c r="A112" s="43"/>
    </row>
    <row r="113" spans="1:1">
      <c r="A113" s="43"/>
    </row>
    <row r="114" spans="1:1">
      <c r="A114" s="43"/>
    </row>
    <row r="115" spans="1:1">
      <c r="A115" s="43"/>
    </row>
    <row r="131" spans="1:1">
      <c r="A131" s="43"/>
    </row>
    <row r="132" spans="1:1">
      <c r="A132" s="43"/>
    </row>
    <row r="133" spans="1:1">
      <c r="A133" s="43"/>
    </row>
    <row r="134" spans="1:1">
      <c r="A134" s="43"/>
    </row>
    <row r="137" spans="1:1">
      <c r="A137" s="44"/>
    </row>
    <row r="138" spans="1:1">
      <c r="A138" s="43"/>
    </row>
    <row r="139" spans="1:1">
      <c r="A139" s="43"/>
    </row>
  </sheetData>
  <sheetProtection algorithmName="SHA-512" hashValue="citmV9k5CiKoUQTLZOxLO/lSPV1bV5aGwl2P77kYJHVq4jEuQ3L2S6eV4gJSCBaaUud0CwEJQsHo2G39NB8utQ==" saltValue="nDpNBv6dn26uEdBbbb3hCA==" spinCount="100000" sheet="1" objects="1" scenarios="1" selectLockedCells="1" selectUnlockedCells="1"/>
  <mergeCells count="52">
    <mergeCell ref="K21:K23"/>
    <mergeCell ref="L21:L23"/>
    <mergeCell ref="M21:M23"/>
    <mergeCell ref="N21:N23"/>
    <mergeCell ref="O21:O23"/>
    <mergeCell ref="U21:U23"/>
    <mergeCell ref="V21:V23"/>
    <mergeCell ref="P21:P23"/>
    <mergeCell ref="Q21:Q23"/>
    <mergeCell ref="R21:R23"/>
    <mergeCell ref="S21:S23"/>
    <mergeCell ref="T21:T23"/>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A12:F12"/>
    <mergeCell ref="L12:O12"/>
    <mergeCell ref="P12:V12"/>
    <mergeCell ref="M10:O10"/>
    <mergeCell ref="A2:V4"/>
    <mergeCell ref="P8:V8"/>
    <mergeCell ref="P9:V9"/>
    <mergeCell ref="M8:O8"/>
    <mergeCell ref="M9:O9"/>
    <mergeCell ref="J5:M5"/>
    <mergeCell ref="P10:V10"/>
    <mergeCell ref="L11:O11"/>
    <mergeCell ref="P11:V11"/>
    <mergeCell ref="A13:V14"/>
    <mergeCell ref="A15:F17"/>
    <mergeCell ref="G15:V17"/>
    <mergeCell ref="A18:F20"/>
    <mergeCell ref="G18:I20"/>
    <mergeCell ref="J18:V20"/>
    <mergeCell ref="B45:F60"/>
    <mergeCell ref="G21:G23"/>
    <mergeCell ref="H21:H23"/>
    <mergeCell ref="I21:I23"/>
    <mergeCell ref="J21:J23"/>
  </mergeCells>
  <phoneticPr fontId="2"/>
  <pageMargins left="0.70866141732283472" right="0.38" top="0.65" bottom="0.42" header="0.51181102362204722" footer="0.31496062992125984"/>
  <pageSetup paperSize="9" scale="85"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8671875" defaultRowHeight="15"/>
  <cols>
    <col min="1" max="1" width="12.21875" style="7" customWidth="1"/>
    <col min="2" max="2" width="18.33203125" style="7" customWidth="1"/>
    <col min="3" max="6" width="8.88671875" style="7"/>
    <col min="7" max="7" width="16.88671875" style="5" customWidth="1"/>
    <col min="8" max="8" width="16.6640625" style="5" customWidth="1"/>
    <col min="9" max="9" width="14.6640625" style="5" customWidth="1"/>
    <col min="10" max="10" width="8.88671875" style="7"/>
    <col min="11" max="12" width="8.77734375" style="7"/>
    <col min="13" max="13" width="42.77734375" style="7" bestFit="1" customWidth="1"/>
    <col min="14" max="15" width="8.77734375" style="7"/>
    <col min="16" max="16" width="3.33203125" style="7" customWidth="1"/>
    <col min="17" max="18" width="8.77734375" style="7"/>
    <col min="19" max="19" width="12.109375" style="7" bestFit="1" customWidth="1"/>
    <col min="20" max="16384" width="8.88671875" style="7"/>
  </cols>
  <sheetData>
    <row r="1" spans="1:19">
      <c r="K1" s="16" t="s">
        <v>80</v>
      </c>
      <c r="L1" s="1112" t="s">
        <v>81</v>
      </c>
      <c r="M1" s="1113"/>
      <c r="N1" s="16" t="s">
        <v>82</v>
      </c>
      <c r="O1" s="16" t="s">
        <v>83</v>
      </c>
      <c r="Q1" s="1114" t="s">
        <v>84</v>
      </c>
      <c r="R1" s="1114"/>
      <c r="S1" s="1114"/>
    </row>
    <row r="2" spans="1:19" ht="15.6" thickBot="1">
      <c r="K2" s="17" t="s">
        <v>85</v>
      </c>
      <c r="L2" s="17" t="s">
        <v>86</v>
      </c>
      <c r="M2" s="17" t="s">
        <v>87</v>
      </c>
      <c r="N2" s="17">
        <v>13</v>
      </c>
      <c r="O2" s="17" t="str">
        <f t="array" ref="O2">_xlfn.IFS(N2&gt;=16,"A",N2&gt;=12,"B",N2&gt;=10,"C",N2&gt;=6,"D",N2&lt;=5,"E")</f>
        <v>B</v>
      </c>
      <c r="Q2" s="17" t="s">
        <v>88</v>
      </c>
      <c r="R2" s="18">
        <v>1.4</v>
      </c>
      <c r="S2" s="19">
        <v>3600000</v>
      </c>
    </row>
    <row r="3" spans="1:19" ht="15.6" thickBot="1">
      <c r="A3" s="1110" t="s">
        <v>18</v>
      </c>
      <c r="B3" s="1111"/>
      <c r="C3" s="20" t="s">
        <v>45</v>
      </c>
      <c r="D3" s="21" t="s">
        <v>33</v>
      </c>
      <c r="E3" s="22" t="s">
        <v>48</v>
      </c>
      <c r="G3" s="6" t="s">
        <v>55</v>
      </c>
      <c r="H3" s="6" t="s">
        <v>56</v>
      </c>
      <c r="I3" s="6" t="s">
        <v>57</v>
      </c>
      <c r="K3" s="17" t="s">
        <v>89</v>
      </c>
      <c r="L3" s="17" t="s">
        <v>90</v>
      </c>
      <c r="M3" s="17" t="s">
        <v>91</v>
      </c>
      <c r="N3" s="17">
        <v>13</v>
      </c>
      <c r="O3" s="17" t="str">
        <f t="array" ref="O3">_xlfn.IFS(N3&gt;=16,"A",N3&gt;=12,"B",N3&gt;=10,"C",N3&gt;=6,"D",N3&lt;=5,"E")</f>
        <v>B</v>
      </c>
      <c r="Q3" s="17" t="s">
        <v>92</v>
      </c>
      <c r="R3" s="18">
        <v>1.2</v>
      </c>
      <c r="S3" s="19">
        <v>3100000</v>
      </c>
    </row>
    <row r="4" spans="1:19">
      <c r="A4" s="23">
        <v>1</v>
      </c>
      <c r="B4" s="24" t="s">
        <v>413</v>
      </c>
      <c r="C4" s="25">
        <f>IF(SUMIF('例　③支出明細書'!B:B,$B4,'例　③支出明細書'!H:H)=0,"",SUMIF('例　③支出明細書'!B:B,$B4,'例　③支出明細書'!H:H))</f>
        <v>23087</v>
      </c>
      <c r="D4" s="26">
        <f>IF(SUMIF('例　③支出明細書'!B:B,$B4,'例　③支出明細書'!I:I)=0,"",SUMIF('例　③支出明細書'!B:B,$B4,'例　③支出明細書'!I:I))</f>
        <v>23087</v>
      </c>
      <c r="E4" s="178" t="str">
        <f>IF(SUMIF('例　③支出明細書'!B:B,$B4,'例　③支出明細書'!J:J)=0,"",SUMIF('例　③支出明細書'!B:B,$B4,'例　③支出明細書'!J:J))</f>
        <v/>
      </c>
      <c r="G4" s="27" t="s">
        <v>413</v>
      </c>
      <c r="H4" s="27" t="s">
        <v>413</v>
      </c>
      <c r="I4" s="27" t="s">
        <v>49</v>
      </c>
      <c r="K4" s="17" t="s">
        <v>93</v>
      </c>
      <c r="L4" s="17" t="s">
        <v>94</v>
      </c>
      <c r="M4" s="17" t="s">
        <v>95</v>
      </c>
      <c r="N4" s="17">
        <v>11</v>
      </c>
      <c r="O4" s="17" t="str">
        <f t="array" ref="O4">_xlfn.IFS(N4&gt;=16,"A",N4&gt;=12,"B",N4&gt;=10,"C",N4&gt;=6,"D",N4&lt;=5,"E")</f>
        <v>C</v>
      </c>
      <c r="Q4" s="17" t="s">
        <v>96</v>
      </c>
      <c r="R4" s="18">
        <v>1</v>
      </c>
      <c r="S4" s="19">
        <v>2600000</v>
      </c>
    </row>
    <row r="5" spans="1:19">
      <c r="A5" s="23">
        <v>2</v>
      </c>
      <c r="B5" s="28" t="s">
        <v>49</v>
      </c>
      <c r="C5" s="29" t="str">
        <f>IF(SUMIF('例　③支出明細書'!B:B,$B5,'例　③支出明細書'!H:H)=0,"",SUMIF('例　③支出明細書'!B:B,$B5,'例　③支出明細書'!H:H))</f>
        <v/>
      </c>
      <c r="D5" s="30" t="str">
        <f>IF(SUMIF('例　③支出明細書'!B:B,$B5,'例　③支出明細書'!I:I)=0,"",SUMIF('例　③支出明細書'!B:B,$B5,'例　③支出明細書'!I:I))</f>
        <v/>
      </c>
      <c r="E5" s="179" t="str">
        <f>IF(SUMIF('例　③支出明細書'!B:B,$B5,'例　③支出明細書'!J:J)=0,"",SUMIF('例　③支出明細書'!B:B,$B5,'例　③支出明細書'!J:J))</f>
        <v/>
      </c>
      <c r="G5" s="27" t="s">
        <v>414</v>
      </c>
      <c r="H5" s="27" t="s">
        <v>414</v>
      </c>
      <c r="I5" s="27" t="s">
        <v>50</v>
      </c>
      <c r="K5" s="17" t="s">
        <v>97</v>
      </c>
      <c r="L5" s="17" t="s">
        <v>98</v>
      </c>
      <c r="M5" s="17" t="s">
        <v>99</v>
      </c>
      <c r="N5" s="17">
        <v>11</v>
      </c>
      <c r="O5" s="17" t="str">
        <f t="array" ref="O5">_xlfn.IFS(N5&gt;=16,"A",N5&gt;=12,"B",N5&gt;=10,"C",N5&gt;=6,"D",N5&lt;=5,"E")</f>
        <v>C</v>
      </c>
      <c r="Q5" s="17" t="s">
        <v>100</v>
      </c>
      <c r="R5" s="18">
        <v>0.7</v>
      </c>
      <c r="S5" s="19">
        <v>1800000</v>
      </c>
    </row>
    <row r="6" spans="1:19">
      <c r="A6" s="23">
        <v>3</v>
      </c>
      <c r="B6" s="28" t="s">
        <v>414</v>
      </c>
      <c r="C6" s="29">
        <f>IF(SUMIF('例　③支出明細書'!B:B,$B6,'例　③支出明細書'!H:H)=0,"",SUMIF('例　③支出明細書'!B:B,$B6,'例　③支出明細書'!H:H))</f>
        <v>43000</v>
      </c>
      <c r="D6" s="30">
        <f>IF(SUMIF('例　③支出明細書'!B:B,$B6,'例　③支出明細書'!I:I)=0,"",SUMIF('例　③支出明細書'!B:B,$B6,'例　③支出明細書'!I:I))</f>
        <v>43000</v>
      </c>
      <c r="E6" s="179" t="str">
        <f>IF(SUMIF('例　③支出明細書'!B:B,$B6,'例　③支出明細書'!J:J)=0,"",SUMIF('例　③支出明細書'!B:B,$B6,'例　③支出明細書'!J:J))</f>
        <v/>
      </c>
      <c r="G6" s="27" t="s">
        <v>415</v>
      </c>
      <c r="H6" s="27" t="s">
        <v>415</v>
      </c>
      <c r="I6" s="27" t="s">
        <v>51</v>
      </c>
      <c r="K6" s="17" t="s">
        <v>101</v>
      </c>
      <c r="L6" s="17" t="s">
        <v>102</v>
      </c>
      <c r="M6" s="17" t="s">
        <v>103</v>
      </c>
      <c r="N6" s="17">
        <v>13</v>
      </c>
      <c r="O6" s="17" t="str">
        <f t="array" ref="O6">_xlfn.IFS(N6&gt;=16,"A",N6&gt;=12,"B",N6&gt;=10,"C",N6&gt;=6,"D",N6&lt;=5,"E")</f>
        <v>B</v>
      </c>
      <c r="Q6" s="17" t="s">
        <v>104</v>
      </c>
      <c r="R6" s="18">
        <v>0.5</v>
      </c>
      <c r="S6" s="19">
        <v>1300000</v>
      </c>
    </row>
    <row r="7" spans="1:19">
      <c r="A7" s="23">
        <v>4</v>
      </c>
      <c r="B7" s="28" t="s">
        <v>50</v>
      </c>
      <c r="C7" s="29" t="str">
        <f>IF(SUMIF('例　③支出明細書'!B:B,$B7,'例　③支出明細書'!H:H)=0,"",SUMIF('例　③支出明細書'!B:B,$B7,'例　③支出明細書'!H:H))</f>
        <v/>
      </c>
      <c r="D7" s="30" t="str">
        <f>IF(SUMIF('例　③支出明細書'!B:B,$B7,'例　③支出明細書'!I:I)=0,"",SUMIF('例　③支出明細書'!B:B,$B7,'例　③支出明細書'!I:I))</f>
        <v/>
      </c>
      <c r="E7" s="179" t="str">
        <f>IF(SUMIF('例　③支出明細書'!B:B,$B7,'例　③支出明細書'!J:J)=0,"",SUMIF('例　③支出明細書'!B:B,$B7,'例　③支出明細書'!J:J))</f>
        <v/>
      </c>
      <c r="G7" s="27" t="s">
        <v>416</v>
      </c>
      <c r="H7" s="27" t="s">
        <v>416</v>
      </c>
      <c r="I7" s="27" t="s">
        <v>60</v>
      </c>
      <c r="K7" s="17" t="s">
        <v>105</v>
      </c>
      <c r="L7" s="17" t="s">
        <v>106</v>
      </c>
      <c r="M7" s="17" t="s">
        <v>107</v>
      </c>
      <c r="N7" s="17">
        <v>11</v>
      </c>
      <c r="O7" s="17" t="str">
        <f t="array" ref="O7">_xlfn.IFS(N7&gt;=16,"A",N7&gt;=12,"B",N7&gt;=10,"C",N7&gt;=6,"D",N7&lt;=5,"E")</f>
        <v>C</v>
      </c>
    </row>
    <row r="8" spans="1:19">
      <c r="A8" s="23">
        <v>5</v>
      </c>
      <c r="B8" s="28" t="s">
        <v>415</v>
      </c>
      <c r="C8" s="29">
        <f>IF(SUMIF('例　③支出明細書'!B:B,$B8,'例　③支出明細書'!H:H)=0,"",SUMIF('例　③支出明細書'!B:B,$B8,'例　③支出明細書'!H:H))</f>
        <v>550</v>
      </c>
      <c r="D8" s="30">
        <f>IF(SUMIF('例　③支出明細書'!B:B,$B8,'例　③支出明細書'!I:I)=0,"",SUMIF('例　③支出明細書'!B:B,$B8,'例　③支出明細書'!I:I))</f>
        <v>550</v>
      </c>
      <c r="E8" s="179" t="str">
        <f>IF(SUMIF('例　③支出明細書'!B:B,$B8,'例　③支出明細書'!J:J)=0,"",SUMIF('例　③支出明細書'!B:B,$B8,'例　③支出明細書'!J:J))</f>
        <v/>
      </c>
      <c r="G8" s="27" t="s">
        <v>417</v>
      </c>
      <c r="H8" s="27" t="s">
        <v>417</v>
      </c>
      <c r="I8" s="27" t="s">
        <v>241</v>
      </c>
      <c r="K8" s="17" t="s">
        <v>108</v>
      </c>
      <c r="L8" s="17" t="s">
        <v>109</v>
      </c>
      <c r="M8" s="17" t="s">
        <v>110</v>
      </c>
      <c r="N8" s="17">
        <v>11</v>
      </c>
      <c r="O8" s="17" t="str">
        <f t="array" ref="O8">_xlfn.IFS(N8&gt;=16,"A",N8&gt;=12,"B",N8&gt;=10,"C",N8&gt;=6,"D",N8&lt;=5,"E")</f>
        <v>C</v>
      </c>
    </row>
    <row r="9" spans="1:19">
      <c r="A9" s="23">
        <v>6</v>
      </c>
      <c r="B9" s="28" t="s">
        <v>51</v>
      </c>
      <c r="C9" s="29" t="str">
        <f>IF(SUMIF('例　③支出明細書'!B:B,$B9,'例　③支出明細書'!H:H)=0,"",SUMIF('例　③支出明細書'!B:B,$B9,'例　③支出明細書'!H:H))</f>
        <v/>
      </c>
      <c r="D9" s="30" t="str">
        <f>IF(SUMIF('例　③支出明細書'!B:B,$B9,'例　③支出明細書'!I:I)=0,"",SUMIF('例　③支出明細書'!B:B,$B9,'例　③支出明細書'!I:I))</f>
        <v/>
      </c>
      <c r="E9" s="179" t="str">
        <f>IF(SUMIF('例　③支出明細書'!B:B,$B9,'例　③支出明細書'!J:J)=0,"",SUMIF('例　③支出明細書'!B:B,$B9,'例　③支出明細書'!J:J))</f>
        <v/>
      </c>
      <c r="G9" s="27" t="s">
        <v>418</v>
      </c>
      <c r="H9" s="27" t="s">
        <v>418</v>
      </c>
      <c r="I9" s="27" t="s">
        <v>79</v>
      </c>
      <c r="K9" s="17" t="s">
        <v>111</v>
      </c>
      <c r="L9" s="17" t="s">
        <v>112</v>
      </c>
      <c r="M9" s="17" t="s">
        <v>113</v>
      </c>
      <c r="N9" s="17">
        <v>13</v>
      </c>
      <c r="O9" s="17" t="str">
        <f t="array" ref="O9">_xlfn.IFS(N9&gt;=16,"A",N9&gt;=12,"B",N9&gt;=10,"C",N9&gt;=6,"D",N9&lt;=5,"E")</f>
        <v>B</v>
      </c>
    </row>
    <row r="10" spans="1:19">
      <c r="A10" s="23">
        <v>7</v>
      </c>
      <c r="B10" s="28" t="s">
        <v>416</v>
      </c>
      <c r="C10" s="29">
        <f>IF(SUMIF('例　③支出明細書'!B:B,$B10,'例　③支出明細書'!H:H)=0,"",SUMIF('例　③支出明細書'!B:B,$B10,'例　③支出明細書'!H:H))</f>
        <v>14220</v>
      </c>
      <c r="D10" s="30">
        <f>IF(SUMIF('例　③支出明細書'!B:B,$B10,'例　③支出明細書'!I:I)=0,"",SUMIF('例　③支出明細書'!B:B,$B10,'例　③支出明細書'!I:I))</f>
        <v>14220</v>
      </c>
      <c r="E10" s="179" t="str">
        <f>IF(SUMIF('例　③支出明細書'!B:B,$B10,'例　③支出明細書'!J:J)=0,"",SUMIF('例　③支出明細書'!B:B,$B10,'例　③支出明細書'!J:J))</f>
        <v/>
      </c>
      <c r="G10" s="27" t="s">
        <v>419</v>
      </c>
      <c r="H10" s="27" t="s">
        <v>419</v>
      </c>
      <c r="I10" s="27" t="s">
        <v>52</v>
      </c>
      <c r="K10" s="17" t="s">
        <v>114</v>
      </c>
      <c r="L10" s="17" t="s">
        <v>115</v>
      </c>
      <c r="M10" s="17" t="s">
        <v>116</v>
      </c>
      <c r="N10" s="17">
        <v>12</v>
      </c>
      <c r="O10" s="17" t="str">
        <f t="array" ref="O10">_xlfn.IFS(N10&gt;=16,"A",N10&gt;=12,"B",N10&gt;=10,"C",N10&gt;=6,"D",N10&lt;=5,"E")</f>
        <v>B</v>
      </c>
    </row>
    <row r="11" spans="1:19">
      <c r="A11" s="23">
        <v>8</v>
      </c>
      <c r="B11" s="28" t="s">
        <v>60</v>
      </c>
      <c r="C11" s="29" t="str">
        <f>IF(SUMIF('例　③支出明細書'!B:B,$B11,'例　③支出明細書'!H:H)=0,"",SUMIF('例　③支出明細書'!B:B,$B11,'例　③支出明細書'!H:H))</f>
        <v/>
      </c>
      <c r="D11" s="30" t="str">
        <f>IF(SUMIF('例　③支出明細書'!B:B,$B11,'例　③支出明細書'!I:I)=0,"",SUMIF('例　③支出明細書'!B:B,$B11,'例　③支出明細書'!I:I))</f>
        <v/>
      </c>
      <c r="E11" s="179" t="str">
        <f>IF(SUMIF('例　③支出明細書'!B:B,$B11,'例　③支出明細書'!J:J)=0,"",SUMIF('例　③支出明細書'!B:B,$B11,'例　③支出明細書'!J:J))</f>
        <v/>
      </c>
      <c r="G11" s="27" t="s">
        <v>13</v>
      </c>
      <c r="H11" s="27" t="s">
        <v>13</v>
      </c>
      <c r="I11" s="27" t="s">
        <v>427</v>
      </c>
      <c r="K11" s="17" t="s">
        <v>117</v>
      </c>
      <c r="L11" s="17" t="s">
        <v>118</v>
      </c>
      <c r="M11" s="17" t="s">
        <v>119</v>
      </c>
      <c r="N11" s="17">
        <v>11</v>
      </c>
      <c r="O11" s="17" t="str">
        <f t="array" ref="O11">_xlfn.IFS(N11&gt;=16,"A",N11&gt;=12,"B",N11&gt;=10,"C",N11&gt;=6,"D",N11&lt;=5,"E")</f>
        <v>C</v>
      </c>
    </row>
    <row r="12" spans="1:19">
      <c r="A12" s="23">
        <v>9</v>
      </c>
      <c r="B12" s="28" t="s">
        <v>417</v>
      </c>
      <c r="C12" s="29" t="str">
        <f>IF(SUMIF('例　③支出明細書'!B:B,$B12,'例　③支出明細書'!H:H)=0,"",SUMIF('例　③支出明細書'!B:B,$B12,'例　③支出明細書'!H:H))</f>
        <v/>
      </c>
      <c r="D12" s="30" t="str">
        <f>IF(SUMIF('例　③支出明細書'!B:B,$B12,'例　③支出明細書'!I:I)=0,"",SUMIF('例　③支出明細書'!B:B,$B12,'例　③支出明細書'!I:I))</f>
        <v/>
      </c>
      <c r="E12" s="179" t="str">
        <f>IF(SUMIF('例　③支出明細書'!B:B,$B12,'例　③支出明細書'!J:J)=0,"",SUMIF('例　③支出明細書'!B:B,$B12,'例　③支出明細書'!J:J))</f>
        <v/>
      </c>
      <c r="G12" s="27" t="s">
        <v>420</v>
      </c>
      <c r="H12" s="27" t="s">
        <v>420</v>
      </c>
      <c r="I12" s="27" t="s">
        <v>53</v>
      </c>
      <c r="K12" s="17" t="s">
        <v>120</v>
      </c>
      <c r="L12" s="17" t="s">
        <v>121</v>
      </c>
      <c r="M12" s="17" t="s">
        <v>122</v>
      </c>
      <c r="N12" s="17">
        <v>16</v>
      </c>
      <c r="O12" s="17" t="str">
        <f t="array" ref="O12">_xlfn.IFS(N12&gt;=16,"A",N12&gt;=12,"B",N12&gt;=10,"C",N12&gt;=6,"D",N12&lt;=5,"E")</f>
        <v>A</v>
      </c>
    </row>
    <row r="13" spans="1:19">
      <c r="A13" s="23">
        <v>10</v>
      </c>
      <c r="B13" s="28" t="s">
        <v>240</v>
      </c>
      <c r="C13" s="29" t="str">
        <f>IF(SUMIF('例　③支出明細書'!B:B,$B13,'例　③支出明細書'!H:H)=0,"",SUMIF('例　③支出明細書'!B:B,$B13,'例　③支出明細書'!H:H))</f>
        <v/>
      </c>
      <c r="D13" s="30" t="str">
        <f>IF(SUMIF('例　③支出明細書'!B:B,$B13,'例　③支出明細書'!I:I)=0,"",SUMIF('例　③支出明細書'!B:B,$B13,'例　③支出明細書'!I:I))</f>
        <v/>
      </c>
      <c r="E13" s="179" t="str">
        <f>IF(SUMIF('例　③支出明細書'!B:B,$B13,'例　③支出明細書'!J:J)=0,"",SUMIF('例　③支出明細書'!B:B,$B13,'例　③支出明細書'!J:J))</f>
        <v/>
      </c>
      <c r="G13" s="27" t="s">
        <v>421</v>
      </c>
      <c r="H13" s="27" t="s">
        <v>421</v>
      </c>
      <c r="I13" s="27" t="s">
        <v>237</v>
      </c>
      <c r="K13" s="17" t="s">
        <v>123</v>
      </c>
      <c r="L13" s="17" t="s">
        <v>124</v>
      </c>
      <c r="M13" s="17" t="s">
        <v>125</v>
      </c>
      <c r="N13" s="17">
        <v>16</v>
      </c>
      <c r="O13" s="17" t="str">
        <f t="array" ref="O13">_xlfn.IFS(N13&gt;=16,"A",N13&gt;=12,"B",N13&gt;=10,"C",N13&gt;=6,"D",N13&lt;=5,"E")</f>
        <v>A</v>
      </c>
    </row>
    <row r="14" spans="1:19">
      <c r="A14" s="23">
        <v>11</v>
      </c>
      <c r="B14" s="28" t="s">
        <v>418</v>
      </c>
      <c r="C14" s="29">
        <f>IF(SUMIF('例　③支出明細書'!B:B,$B14,'例　③支出明細書'!H:H)=0,"",SUMIF('例　③支出明細書'!B:B,$B14,'例　③支出明細書'!H:H))</f>
        <v>55000</v>
      </c>
      <c r="D14" s="30">
        <f>IF(SUMIF('例　③支出明細書'!B:B,$B14,'例　③支出明細書'!I:I)=0,"",SUMIF('例　③支出明細書'!B:B,$B14,'例　③支出明細書'!I:I))</f>
        <v>55000</v>
      </c>
      <c r="E14" s="179" t="str">
        <f>IF(SUMIF('例　③支出明細書'!B:B,$B14,'例　③支出明細書'!J:J)=0,"",SUMIF('例　③支出明細書'!B:B,$B14,'例　③支出明細書'!J:J))</f>
        <v/>
      </c>
      <c r="G14" s="27" t="s">
        <v>12</v>
      </c>
      <c r="H14" s="27" t="s">
        <v>12</v>
      </c>
      <c r="I14" s="27" t="s">
        <v>428</v>
      </c>
      <c r="K14" s="17" t="s">
        <v>126</v>
      </c>
      <c r="L14" s="17" t="s">
        <v>127</v>
      </c>
      <c r="M14" s="17" t="s">
        <v>128</v>
      </c>
      <c r="N14" s="17">
        <v>17</v>
      </c>
      <c r="O14" s="17" t="str">
        <f t="array" ref="O14">_xlfn.IFS(N14&gt;=16,"A",N14&gt;=12,"B",N14&gt;=10,"C",N14&gt;=6,"D",N14&lt;=5,"E")</f>
        <v>A</v>
      </c>
    </row>
    <row r="15" spans="1:19">
      <c r="A15" s="23">
        <v>12</v>
      </c>
      <c r="B15" s="28" t="s">
        <v>79</v>
      </c>
      <c r="C15" s="29" t="str">
        <f>IF(SUMIF('例　③支出明細書'!B:B,$B15,'例　③支出明細書'!H:H)=0,"",SUMIF('例　③支出明細書'!B:B,$B15,'例　③支出明細書'!H:H))</f>
        <v/>
      </c>
      <c r="D15" s="30" t="str">
        <f>IF(SUMIF('例　③支出明細書'!B:B,$B15,'例　③支出明細書'!I:I)=0,"",SUMIF('例　③支出明細書'!B:B,$B15,'例　③支出明細書'!I:I))</f>
        <v/>
      </c>
      <c r="E15" s="179" t="str">
        <f>IF(SUMIF('例　③支出明細書'!B:B,$B15,'例　③支出明細書'!J:J)=0,"",SUMIF('例　③支出明細書'!B:B,$B15,'例　③支出明細書'!J:J))</f>
        <v/>
      </c>
      <c r="G15" s="27" t="s">
        <v>422</v>
      </c>
      <c r="H15" s="27" t="s">
        <v>422</v>
      </c>
      <c r="I15" s="27" t="s">
        <v>54</v>
      </c>
      <c r="K15" s="17" t="s">
        <v>129</v>
      </c>
      <c r="L15" s="17" t="s">
        <v>130</v>
      </c>
      <c r="M15" s="17" t="s">
        <v>131</v>
      </c>
      <c r="N15" s="17">
        <v>14</v>
      </c>
      <c r="O15" s="17" t="str">
        <f t="array" ref="O15">_xlfn.IFS(N15&gt;=16,"A",N15&gt;=12,"B",N15&gt;=10,"C",N15&gt;=6,"D",N15&lt;=5,"E")</f>
        <v>B</v>
      </c>
    </row>
    <row r="16" spans="1:19">
      <c r="A16" s="23">
        <v>13</v>
      </c>
      <c r="B16" s="28" t="s">
        <v>419</v>
      </c>
      <c r="C16" s="29">
        <f>IF(SUMIF('例　③支出明細書'!B:B,$B16,'例　③支出明細書'!H:H)=0,"",SUMIF('例　③支出明細書'!B:B,$B16,'例　③支出明細書'!H:H))</f>
        <v>97800</v>
      </c>
      <c r="D16" s="30">
        <f>IF(SUMIF('例　③支出明細書'!B:B,$B16,'例　③支出明細書'!I:I)=0,"",SUMIF('例　③支出明細書'!B:B,$B16,'例　③支出明細書'!I:I))</f>
        <v>97800</v>
      </c>
      <c r="E16" s="179" t="str">
        <f>IF(SUMIF('例　③支出明細書'!B:B,$B16,'例　③支出明細書'!J:J)=0,"",SUMIF('例　③支出明細書'!B:B,$B16,'例　③支出明細書'!J:J))</f>
        <v/>
      </c>
      <c r="G16" s="27" t="s">
        <v>423</v>
      </c>
      <c r="H16" s="27" t="s">
        <v>425</v>
      </c>
      <c r="I16" s="27" t="s">
        <v>58</v>
      </c>
      <c r="K16" s="17" t="s">
        <v>132</v>
      </c>
      <c r="L16" s="17" t="s">
        <v>133</v>
      </c>
      <c r="M16" s="17" t="s">
        <v>134</v>
      </c>
      <c r="N16" s="17">
        <v>9</v>
      </c>
      <c r="O16" s="17" t="str">
        <f t="array" ref="O16">_xlfn.IFS(N16&gt;=16,"A",N16&gt;=12,"B",N16&gt;=10,"C",N16&gt;=6,"D",N16&lt;=5,"E")</f>
        <v>D</v>
      </c>
    </row>
    <row r="17" spans="1:15">
      <c r="A17" s="23">
        <v>14</v>
      </c>
      <c r="B17" s="28" t="s">
        <v>52</v>
      </c>
      <c r="C17" s="29" t="str">
        <f>IF(SUMIF('例　③支出明細書'!B:B,$B17,'例　③支出明細書'!H:H)=0,"",SUMIF('例　③支出明細書'!B:B,$B17,'例　③支出明細書'!H:H))</f>
        <v/>
      </c>
      <c r="D17" s="30" t="str">
        <f>IF(SUMIF('例　③支出明細書'!B:B,$B17,'例　③支出明細書'!I:I)=0,"",SUMIF('例　③支出明細書'!B:B,$B17,'例　③支出明細書'!I:I))</f>
        <v/>
      </c>
      <c r="E17" s="179" t="str">
        <f>IF(SUMIF('例　③支出明細書'!B:B,$B17,'例　③支出明細書'!J:J)=0,"",SUMIF('例　③支出明細書'!B:B,$B17,'例　③支出明細書'!J:J))</f>
        <v/>
      </c>
      <c r="G17" s="27" t="s">
        <v>311</v>
      </c>
      <c r="H17" s="27" t="s">
        <v>311</v>
      </c>
      <c r="I17" s="27" t="s">
        <v>59</v>
      </c>
      <c r="K17" s="17" t="s">
        <v>135</v>
      </c>
      <c r="L17" s="17" t="s">
        <v>136</v>
      </c>
      <c r="M17" s="17" t="s">
        <v>137</v>
      </c>
      <c r="N17" s="17">
        <v>12</v>
      </c>
      <c r="O17" s="17" t="str">
        <f t="array" ref="O17">_xlfn.IFS(N17&gt;=16,"A",N17&gt;=12,"B",N17&gt;=10,"C",N17&gt;=6,"D",N17&lt;=5,"E")</f>
        <v>B</v>
      </c>
    </row>
    <row r="18" spans="1:15">
      <c r="A18" s="23">
        <v>15</v>
      </c>
      <c r="B18" s="28" t="s">
        <v>13</v>
      </c>
      <c r="C18" s="29" t="str">
        <f>IF(SUMIF('例　③支出明細書'!B:B,$B18,'例　③支出明細書'!H:H)=0,"",SUMIF('例　③支出明細書'!B:B,$B18,'例　③支出明細書'!H:H))</f>
        <v/>
      </c>
      <c r="D18" s="30" t="str">
        <f>IF(SUMIF('例　③支出明細書'!B:B,$B18,'例　③支出明細書'!I:I)=0,"",SUMIF('例　③支出明細書'!B:B,$B18,'例　③支出明細書'!I:I))</f>
        <v/>
      </c>
      <c r="E18" s="179" t="str">
        <f>IF(SUMIF('例　③支出明細書'!B:B,$B18,'例　③支出明細書'!J:J)=0,"",SUMIF('例　③支出明細書'!B:B,$B18,'例　③支出明細書'!J:J))</f>
        <v/>
      </c>
      <c r="G18" s="27" t="s">
        <v>424</v>
      </c>
      <c r="H18" s="27" t="s">
        <v>424</v>
      </c>
      <c r="K18" s="17" t="s">
        <v>138</v>
      </c>
      <c r="L18" s="17" t="s">
        <v>139</v>
      </c>
      <c r="M18" s="17" t="s">
        <v>140</v>
      </c>
      <c r="N18" s="17">
        <v>12</v>
      </c>
      <c r="O18" s="17" t="str">
        <f t="array" ref="O18">_xlfn.IFS(N18&gt;=16,"A",N18&gt;=12,"B",N18&gt;=10,"C",N18&gt;=6,"D",N18&lt;=5,"E")</f>
        <v>B</v>
      </c>
    </row>
    <row r="19" spans="1:15">
      <c r="A19" s="23">
        <v>16</v>
      </c>
      <c r="B19" s="28" t="s">
        <v>420</v>
      </c>
      <c r="C19" s="29">
        <f>IF(SUMIF('例　③支出明細書'!B:B,$B19,'例　③支出明細書'!H:H)=0,"",SUMIF('例　③支出明細書'!B:B,$B19,'例　③支出明細書'!H:H))</f>
        <v>112000</v>
      </c>
      <c r="D19" s="30">
        <f>IF(SUMIF('例　③支出明細書'!B:B,$B19,'例　③支出明細書'!I:I)=0,"",SUMIF('例　③支出明細書'!B:B,$B19,'例　③支出明細書'!I:I))</f>
        <v>112000</v>
      </c>
      <c r="E19" s="179" t="str">
        <f>IF(SUMIF('例　③支出明細書'!B:B,$B19,'例　③支出明細書'!J:J)=0,"",SUMIF('例　③支出明細書'!B:B,$B19,'例　③支出明細書'!J:J))</f>
        <v/>
      </c>
      <c r="H19" s="27"/>
      <c r="I19" s="27"/>
      <c r="K19" s="17" t="s">
        <v>141</v>
      </c>
      <c r="L19" s="17" t="s">
        <v>142</v>
      </c>
      <c r="M19" s="17" t="s">
        <v>143</v>
      </c>
      <c r="N19" s="17">
        <v>10</v>
      </c>
      <c r="O19" s="17" t="str">
        <f t="array" ref="O19">_xlfn.IFS(N19&gt;=16,"A",N19&gt;=12,"B",N19&gt;=10,"C",N19&gt;=6,"D",N19&lt;=5,"E")</f>
        <v>C</v>
      </c>
    </row>
    <row r="20" spans="1:15">
      <c r="A20" s="23">
        <v>17</v>
      </c>
      <c r="B20" s="28" t="s">
        <v>53</v>
      </c>
      <c r="C20" s="29" t="str">
        <f>IF(SUMIF('例　③支出明細書'!B:B,$B20,'例　③支出明細書'!H:H)=0,"",SUMIF('例　③支出明細書'!B:B,$B20,'例　③支出明細書'!H:H))</f>
        <v/>
      </c>
      <c r="D20" s="30" t="str">
        <f>IF(SUMIF('例　③支出明細書'!B:B,$B20,'例　③支出明細書'!I:I)=0,"",SUMIF('例　③支出明細書'!B:B,$B20,'例　③支出明細書'!I:I))</f>
        <v/>
      </c>
      <c r="E20" s="179" t="str">
        <f>IF(SUMIF('例　③支出明細書'!B:B,$B20,'例　③支出明細書'!J:J)=0,"",SUMIF('例　③支出明細書'!B:B,$B20,'例　③支出明細書'!J:J))</f>
        <v/>
      </c>
      <c r="I20" s="27"/>
      <c r="K20" s="17" t="s">
        <v>144</v>
      </c>
      <c r="L20" s="17" t="s">
        <v>145</v>
      </c>
      <c r="M20" s="17" t="s">
        <v>146</v>
      </c>
      <c r="N20" s="17">
        <v>10</v>
      </c>
      <c r="O20" s="17" t="str">
        <f t="array" ref="O20">_xlfn.IFS(N20&gt;=16,"A",N20&gt;=12,"B",N20&gt;=10,"C",N20&gt;=6,"D",N20&lt;=5,"E")</f>
        <v>C</v>
      </c>
    </row>
    <row r="21" spans="1:15">
      <c r="A21" s="23">
        <v>18</v>
      </c>
      <c r="B21" s="28" t="s">
        <v>421</v>
      </c>
      <c r="C21" s="29" t="str">
        <f>IF(SUMIF('例　③支出明細書'!B:B,$B21,'例　③支出明細書'!H:H)=0,"",SUMIF('例　③支出明細書'!B:B,$B21,'例　③支出明細書'!H:H))</f>
        <v/>
      </c>
      <c r="D21" s="30" t="str">
        <f>IF(SUMIF('例　③支出明細書'!B:B,$B21,'例　③支出明細書'!I:I)=0,"",SUMIF('例　③支出明細書'!B:B,$B21,'例　③支出明細書'!I:I))</f>
        <v/>
      </c>
      <c r="E21" s="179" t="str">
        <f>IF(SUMIF('例　③支出明細書'!B:B,$B21,'例　③支出明細書'!J:J)=0,"",SUMIF('例　③支出明細書'!B:B,$B21,'例　③支出明細書'!J:J))</f>
        <v/>
      </c>
      <c r="K21" s="17" t="s">
        <v>147</v>
      </c>
      <c r="L21" s="17" t="s">
        <v>148</v>
      </c>
      <c r="M21" s="17" t="s">
        <v>149</v>
      </c>
      <c r="N21" s="17">
        <v>8</v>
      </c>
      <c r="O21" s="17" t="str">
        <f t="array" ref="O21">_xlfn.IFS(N21&gt;=16,"A",N21&gt;=12,"B",N21&gt;=10,"C",N21&gt;=6,"D",N21&lt;=5,"E")</f>
        <v>D</v>
      </c>
    </row>
    <row r="22" spans="1:15">
      <c r="A22" s="23">
        <v>19</v>
      </c>
      <c r="B22" s="28" t="s">
        <v>238</v>
      </c>
      <c r="C22" s="29" t="str">
        <f>IF(SUMIF('例　③支出明細書'!B:B,$B22,'例　③支出明細書'!H:H)=0,"",SUMIF('例　③支出明細書'!B:B,$B22,'例　③支出明細書'!H:H))</f>
        <v/>
      </c>
      <c r="D22" s="30" t="str">
        <f>IF(SUMIF('例　③支出明細書'!B:B,$B22,'例　③支出明細書'!I:I)=0,"",SUMIF('例　③支出明細書'!B:B,$B22,'例　③支出明細書'!I:I))</f>
        <v/>
      </c>
      <c r="E22" s="179" t="str">
        <f>IF(SUMIF('例　③支出明細書'!B:B,$B22,'例　③支出明細書'!J:J)=0,"",SUMIF('例　③支出明細書'!B:B,$B22,'例　③支出明細書'!J:J))</f>
        <v/>
      </c>
      <c r="G22" s="27"/>
      <c r="H22" s="27"/>
      <c r="K22" s="17" t="s">
        <v>150</v>
      </c>
      <c r="L22" s="17" t="s">
        <v>151</v>
      </c>
      <c r="M22" s="17" t="s">
        <v>152</v>
      </c>
      <c r="N22" s="17">
        <v>11</v>
      </c>
      <c r="O22" s="17" t="str">
        <f t="array" ref="O22">_xlfn.IFS(N22&gt;=16,"A",N22&gt;=12,"B",N22&gt;=10,"C",N22&gt;=6,"D",N22&lt;=5,"E")</f>
        <v>C</v>
      </c>
    </row>
    <row r="23" spans="1:15">
      <c r="A23" s="23">
        <v>20</v>
      </c>
      <c r="B23" s="28" t="s">
        <v>12</v>
      </c>
      <c r="C23" s="29" t="str">
        <f>IF(SUMIF('例　③支出明細書'!B:B,$B23,'例　③支出明細書'!H:H)=0,"",SUMIF('例　③支出明細書'!B:B,$B23,'例　③支出明細書'!H:H))</f>
        <v/>
      </c>
      <c r="D23" s="30" t="str">
        <f>IF(SUMIF('例　③支出明細書'!B:B,$B23,'例　③支出明細書'!I:I)=0,"",SUMIF('例　③支出明細書'!B:B,$B23,'例　③支出明細書'!I:I))</f>
        <v/>
      </c>
      <c r="E23" s="179" t="str">
        <f>IF(SUMIF('例　③支出明細書'!B:B,$B23,'例　③支出明細書'!J:J)=0,"",SUMIF('例　③支出明細書'!B:B,$B23,'例　③支出明細書'!J:J))</f>
        <v/>
      </c>
      <c r="H23" s="27"/>
      <c r="K23" s="17" t="s">
        <v>153</v>
      </c>
      <c r="L23" s="17" t="s">
        <v>154</v>
      </c>
      <c r="M23" s="17" t="s">
        <v>155</v>
      </c>
      <c r="N23" s="17">
        <v>13</v>
      </c>
      <c r="O23" s="17" t="str">
        <f t="array" ref="O23">_xlfn.IFS(N23&gt;=16,"A",N23&gt;=12,"B",N23&gt;=10,"C",N23&gt;=6,"D",N23&lt;=5,"E")</f>
        <v>B</v>
      </c>
    </row>
    <row r="24" spans="1:15">
      <c r="A24" s="23">
        <v>21</v>
      </c>
      <c r="B24" s="28" t="s">
        <v>422</v>
      </c>
      <c r="C24" s="29">
        <f>IF(SUMIF('例　③支出明細書'!B:B,$B24,'例　③支出明細書'!H:H)=0,"",SUMIF('例　③支出明細書'!B:B,$B24,'例　③支出明細書'!H:H))</f>
        <v>330</v>
      </c>
      <c r="D24" s="30">
        <f>IF(SUMIF('例　③支出明細書'!B:B,$B24,'例　③支出明細書'!I:I)=0,"",SUMIF('例　③支出明細書'!B:B,$B24,'例　③支出明細書'!I:I))</f>
        <v>330</v>
      </c>
      <c r="E24" s="179" t="str">
        <f>IF(SUMIF('例　③支出明細書'!B:B,$B24,'例　③支出明細書'!J:J)=0,"",SUMIF('例　③支出明細書'!B:B,$B24,'例　③支出明細書'!J:J))</f>
        <v/>
      </c>
      <c r="H24" s="27"/>
      <c r="K24" s="17" t="s">
        <v>156</v>
      </c>
      <c r="L24" s="17" t="s">
        <v>157</v>
      </c>
      <c r="M24" s="17" t="s">
        <v>158</v>
      </c>
      <c r="N24" s="17">
        <v>13</v>
      </c>
      <c r="O24" s="17" t="str">
        <f t="array" ref="O24">_xlfn.IFS(N24&gt;=16,"A",N24&gt;=12,"B",N24&gt;=10,"C",N24&gt;=6,"D",N24&lt;=5,"E")</f>
        <v>B</v>
      </c>
    </row>
    <row r="25" spans="1:15">
      <c r="A25" s="23">
        <v>22</v>
      </c>
      <c r="B25" s="28" t="s">
        <v>54</v>
      </c>
      <c r="C25" s="29" t="str">
        <f>IF(SUMIF('例　③支出明細書'!B:B,$B25,'例　③支出明細書'!H:H)=0,"",SUMIF('例　③支出明細書'!B:B,$B25,'例　③支出明細書'!H:H))</f>
        <v/>
      </c>
      <c r="D25" s="30" t="str">
        <f>IF(SUMIF('例　③支出明細書'!B:B,$B25,'例　③支出明細書'!I:I)=0,"",SUMIF('例　③支出明細書'!B:B,$B25,'例　③支出明細書'!I:I))</f>
        <v/>
      </c>
      <c r="E25" s="179" t="str">
        <f>IF(SUMIF('例　③支出明細書'!B:B,$B25,'例　③支出明細書'!J:J)=0,"",SUMIF('例　③支出明細書'!B:B,$B25,'例　③支出明細書'!J:J))</f>
        <v/>
      </c>
      <c r="G25" s="27"/>
      <c r="H25" s="27"/>
      <c r="I25" s="27"/>
      <c r="K25" s="17" t="s">
        <v>159</v>
      </c>
      <c r="L25" s="17" t="s">
        <v>160</v>
      </c>
      <c r="M25" s="17" t="s">
        <v>161</v>
      </c>
      <c r="N25" s="17">
        <v>9</v>
      </c>
      <c r="O25" s="17" t="str">
        <f t="array" ref="O25">_xlfn.IFS(N25&gt;=16,"A",N25&gt;=12,"B",N25&gt;=10,"C",N25&gt;=6,"D",N25&lt;=5,"E")</f>
        <v>D</v>
      </c>
    </row>
    <row r="26" spans="1:15">
      <c r="A26" s="23">
        <v>23</v>
      </c>
      <c r="B26" s="28" t="s">
        <v>423</v>
      </c>
      <c r="C26" s="29">
        <f>IF(SUMIF('例　③支出明細書'!B:B,$B26,'例　③支出明細書'!H:H)=0,"",SUMIF('例　③支出明細書'!B:B,$B26,'例　③支出明細書'!H:H))</f>
        <v>14300</v>
      </c>
      <c r="D26" s="30">
        <f>IF(SUMIF('例　③支出明細書'!B:B,$B26,'例　③支出明細書'!I:I)=0,"",SUMIF('例　③支出明細書'!B:B,$B26,'例　③支出明細書'!I:I))</f>
        <v>14300</v>
      </c>
      <c r="E26" s="179" t="str">
        <f>IF(SUMIF('例　③支出明細書'!B:B,$B26,'例　③支出明細書'!J:J)=0,"",SUMIF('例　③支出明細書'!B:B,$B26,'例　③支出明細書'!J:J))</f>
        <v/>
      </c>
      <c r="H26" s="27"/>
      <c r="K26" s="17" t="s">
        <v>162</v>
      </c>
      <c r="L26" s="17" t="s">
        <v>163</v>
      </c>
      <c r="M26" s="17" t="s">
        <v>164</v>
      </c>
      <c r="N26" s="17">
        <v>11</v>
      </c>
      <c r="O26" s="17" t="str">
        <f t="array" ref="O26">_xlfn.IFS(N26&gt;=16,"A",N26&gt;=12,"B",N26&gt;=10,"C",N26&gt;=6,"D",N26&lt;=5,"E")</f>
        <v>C</v>
      </c>
    </row>
    <row r="27" spans="1:15">
      <c r="A27" s="23">
        <v>24</v>
      </c>
      <c r="B27" s="28" t="s">
        <v>58</v>
      </c>
      <c r="C27" s="29" t="str">
        <f>IF(SUMIF('例　③支出明細書'!B:B,$B27,'例　③支出明細書'!H:H)=0,"",SUMIF('例　③支出明細書'!B:B,$B27,'例　③支出明細書'!H:H))</f>
        <v/>
      </c>
      <c r="D27" s="30" t="str">
        <f>IF(SUMIF('例　③支出明細書'!B:B,$B27,'例　③支出明細書'!I:I)=0,"",SUMIF('例　③支出明細書'!B:B,$B27,'例　③支出明細書'!I:I))</f>
        <v/>
      </c>
      <c r="E27" s="179" t="str">
        <f>IF(SUMIF('例　③支出明細書'!B:B,$B27,'例　③支出明細書'!J:J)=0,"",SUMIF('例　③支出明細書'!B:B,$B27,'例　③支出明細書'!J:J))</f>
        <v/>
      </c>
      <c r="G27" s="27"/>
      <c r="H27" s="27"/>
      <c r="I27" s="27"/>
      <c r="K27" s="17" t="s">
        <v>165</v>
      </c>
      <c r="L27" s="17" t="s">
        <v>166</v>
      </c>
      <c r="M27" s="17" t="s">
        <v>167</v>
      </c>
      <c r="N27" s="17">
        <v>12</v>
      </c>
      <c r="O27" s="17" t="str">
        <f t="array" ref="O27">_xlfn.IFS(N27&gt;=16,"A",N27&gt;=12,"B",N27&gt;=10,"C",N27&gt;=6,"D",N27&lt;=5,"E")</f>
        <v>B</v>
      </c>
    </row>
    <row r="28" spans="1:15">
      <c r="A28" s="23">
        <v>25</v>
      </c>
      <c r="B28" s="28" t="s">
        <v>311</v>
      </c>
      <c r="C28" s="29">
        <f>IF(SUMIF('例　③支出明細書'!B:B,$B28,'例　③支出明細書'!H:H)=0,"",SUMIF('例　③支出明細書'!B:B,$B28,'例　③支出明細書'!H:H))</f>
        <v>27570</v>
      </c>
      <c r="D28" s="30">
        <f>IF(SUMIF('例　③支出明細書'!B:B,$B28,'例　③支出明細書'!I:I)=0,"",SUMIF('例　③支出明細書'!B:B,$B28,'例　③支出明細書'!I:I))</f>
        <v>27570</v>
      </c>
      <c r="E28" s="179" t="str">
        <f>IF(SUMIF('例　③支出明細書'!B:B,$B28,'例　③支出明細書'!J:J)=0,"",SUMIF('例　③支出明細書'!B:B,$B28,'例　③支出明細書'!J:J))</f>
        <v/>
      </c>
      <c r="H28" s="27"/>
      <c r="I28" s="27"/>
      <c r="K28" s="17" t="s">
        <v>168</v>
      </c>
      <c r="L28" s="17" t="s">
        <v>169</v>
      </c>
      <c r="M28" s="17" t="s">
        <v>170</v>
      </c>
      <c r="N28" s="17">
        <v>14</v>
      </c>
      <c r="O28" s="17" t="str">
        <f t="array" ref="O28">_xlfn.IFS(N28&gt;=16,"A",N28&gt;=12,"B",N28&gt;=10,"C",N28&gt;=6,"D",N28&lt;=5,"E")</f>
        <v>B</v>
      </c>
    </row>
    <row r="29" spans="1:15">
      <c r="A29" s="23">
        <v>26</v>
      </c>
      <c r="B29" s="28" t="s">
        <v>59</v>
      </c>
      <c r="C29" s="29" t="str">
        <f>IF(SUMIF('例　③支出明細書'!B:B,$B29,'例　③支出明細書'!H:H)=0,"",SUMIF('例　③支出明細書'!B:B,$B29,'例　③支出明細書'!H:H))</f>
        <v/>
      </c>
      <c r="D29" s="30" t="str">
        <f>IF(SUMIF('例　③支出明細書'!B:B,$B29,'例　③支出明細書'!I:I)=0,"",SUMIF('例　③支出明細書'!B:B,$B29,'例　③支出明細書'!I:I))</f>
        <v/>
      </c>
      <c r="E29" s="179" t="str">
        <f>IF(SUMIF('例　③支出明細書'!B:B,$B29,'例　③支出明細書'!J:J)=0,"",SUMIF('例　③支出明細書'!B:B,$B29,'例　③支出明細書'!J:J))</f>
        <v/>
      </c>
      <c r="G29" s="27"/>
      <c r="H29" s="27"/>
      <c r="I29" s="27"/>
      <c r="K29" s="17" t="s">
        <v>171</v>
      </c>
      <c r="L29" s="17" t="s">
        <v>172</v>
      </c>
      <c r="M29" s="17" t="s">
        <v>173</v>
      </c>
      <c r="N29" s="17">
        <v>15</v>
      </c>
      <c r="O29" s="17" t="str">
        <f t="array" ref="O29">_xlfn.IFS(N29&gt;=16,"A",N29&gt;=12,"B",N29&gt;=10,"C",N29&gt;=6,"D",N29&lt;=5,"E")</f>
        <v>B</v>
      </c>
    </row>
    <row r="30" spans="1:15" ht="15.6" thickBot="1">
      <c r="A30" s="48">
        <v>27</v>
      </c>
      <c r="B30" s="31" t="s">
        <v>424</v>
      </c>
      <c r="C30" s="32">
        <f>IF(SUMIF('例　③支出明細書'!B:B,$B30,'例　③支出明細書'!H:H)=0,"",SUMIF('例　③支出明細書'!B:B,$B30,'例　③支出明細書'!H:H))</f>
        <v>1278</v>
      </c>
      <c r="D30" s="33">
        <f>IF(SUMIF('例　③支出明細書'!B:B,$B30,'例　③支出明細書'!I:I)=0,"",SUMIF('例　③支出明細書'!B:B,$B30,'例　③支出明細書'!I:I))</f>
        <v>1278</v>
      </c>
      <c r="E30" s="180" t="str">
        <f>IF(SUMIF('例　③支出明細書'!B:B,$B30,'例　③支出明細書'!J:J)=0,"",SUMIF('例　③支出明細書'!B:B,$B30,'例　③支出明細書'!J:J))</f>
        <v/>
      </c>
      <c r="H30" s="27"/>
      <c r="I30" s="27"/>
      <c r="K30" s="17" t="s">
        <v>174</v>
      </c>
      <c r="L30" s="17" t="s">
        <v>175</v>
      </c>
      <c r="M30" s="17" t="s">
        <v>176</v>
      </c>
      <c r="N30" s="17">
        <v>10</v>
      </c>
      <c r="O30" s="17" t="str">
        <f t="array" ref="O30">_xlfn.IFS(N30&gt;=16,"A",N30&gt;=12,"B",N30&gt;=10,"C",N30&gt;=6,"D",N30&lt;=5,"E")</f>
        <v>C</v>
      </c>
    </row>
    <row r="31" spans="1:15" ht="16.2" thickTop="1" thickBot="1">
      <c r="A31" s="34"/>
      <c r="B31" s="35" t="s">
        <v>11</v>
      </c>
      <c r="C31" s="36">
        <f>IF(SUM(C4:C30)=0,"",SUM(C4:C30))</f>
        <v>389135</v>
      </c>
      <c r="D31" s="37">
        <f>IF(SUM(D4:D30)=0,"",SUM(D4:D30))</f>
        <v>389135</v>
      </c>
      <c r="E31" s="38" t="str">
        <f>IF(SUM(E4:E30)=0,"",SUM(E4:E30))</f>
        <v/>
      </c>
      <c r="G31" s="27"/>
      <c r="H31" s="27"/>
      <c r="I31" s="27"/>
      <c r="K31" s="17" t="s">
        <v>177</v>
      </c>
      <c r="L31" s="17" t="s">
        <v>178</v>
      </c>
      <c r="M31" s="17" t="s">
        <v>179</v>
      </c>
      <c r="N31" s="17">
        <v>5</v>
      </c>
      <c r="O31" s="17" t="str">
        <f t="array" ref="O31">_xlfn.IFS(N31&gt;=16,"A",N31&gt;=12,"B",N31&gt;=10,"C",N31&gt;=6,"D",N31&lt;=5,"E")</f>
        <v>E</v>
      </c>
    </row>
    <row r="32" spans="1:15">
      <c r="A32" s="39"/>
      <c r="B32" s="39"/>
      <c r="C32" s="39"/>
      <c r="D32" s="39"/>
      <c r="E32" s="39"/>
      <c r="G32" s="13"/>
      <c r="H32" s="13"/>
      <c r="I32" s="13"/>
      <c r="K32" s="17" t="s">
        <v>180</v>
      </c>
      <c r="L32" s="17" t="s">
        <v>181</v>
      </c>
      <c r="M32" s="17" t="s">
        <v>182</v>
      </c>
      <c r="N32" s="17">
        <v>8</v>
      </c>
      <c r="O32" s="17" t="str">
        <f t="array" ref="O32">_xlfn.IFS(N32&gt;=16,"A",N32&gt;=12,"B",N32&gt;=10,"C",N32&gt;=6,"D",N32&lt;=5,"E")</f>
        <v>D</v>
      </c>
    </row>
    <row r="33" spans="1:15">
      <c r="A33" s="39"/>
      <c r="B33" s="39"/>
      <c r="C33" s="39"/>
      <c r="D33" s="39"/>
      <c r="E33" s="39"/>
      <c r="G33" s="13"/>
      <c r="H33" s="13"/>
      <c r="I33" s="13"/>
      <c r="K33" s="17" t="s">
        <v>183</v>
      </c>
      <c r="L33" s="17" t="s">
        <v>184</v>
      </c>
      <c r="M33" s="17" t="s">
        <v>185</v>
      </c>
      <c r="N33" s="17">
        <v>10</v>
      </c>
      <c r="O33" s="17" t="str">
        <f t="array" ref="O33">_xlfn.IFS(N33&gt;=16,"A",N33&gt;=12,"B",N33&gt;=10,"C",N33&gt;=6,"D",N33&lt;=5,"E")</f>
        <v>C</v>
      </c>
    </row>
    <row r="34" spans="1:15">
      <c r="A34" s="39"/>
      <c r="B34" s="39"/>
      <c r="C34" s="39"/>
      <c r="D34" s="39"/>
      <c r="E34" s="39"/>
      <c r="G34" s="13"/>
      <c r="H34" s="13"/>
      <c r="I34" s="13"/>
      <c r="K34" s="17" t="s">
        <v>186</v>
      </c>
      <c r="L34" s="17" t="s">
        <v>187</v>
      </c>
      <c r="M34" s="17" t="s">
        <v>188</v>
      </c>
      <c r="N34" s="17">
        <v>9</v>
      </c>
      <c r="O34" s="17" t="str">
        <f t="array" ref="O34">_xlfn.IFS(N34&gt;=16,"A",N34&gt;=12,"B",N34&gt;=10,"C",N34&gt;=6,"D",N34&lt;=5,"E")</f>
        <v>D</v>
      </c>
    </row>
    <row r="35" spans="1:15">
      <c r="A35" s="39"/>
      <c r="B35" s="39"/>
      <c r="C35" s="39"/>
      <c r="D35" s="39"/>
      <c r="E35" s="39"/>
      <c r="G35" s="13"/>
      <c r="H35" s="13"/>
      <c r="I35" s="13"/>
      <c r="K35" s="17" t="s">
        <v>189</v>
      </c>
      <c r="L35" s="17" t="s">
        <v>190</v>
      </c>
      <c r="M35" s="17" t="s">
        <v>191</v>
      </c>
      <c r="N35" s="17">
        <v>10</v>
      </c>
      <c r="O35" s="17" t="str">
        <f t="array" ref="O35">_xlfn.IFS(N35&gt;=16,"A",N35&gt;=12,"B",N35&gt;=10,"C",N35&gt;=6,"D",N35&lt;=5,"E")</f>
        <v>C</v>
      </c>
    </row>
    <row r="36" spans="1:15">
      <c r="A36" s="39"/>
      <c r="B36" s="39"/>
      <c r="C36" s="39"/>
      <c r="D36" s="39"/>
      <c r="E36" s="39"/>
      <c r="G36" s="9"/>
      <c r="H36" s="9"/>
      <c r="I36" s="9"/>
      <c r="K36" s="17" t="s">
        <v>192</v>
      </c>
      <c r="L36" s="17" t="s">
        <v>193</v>
      </c>
      <c r="M36" s="17" t="s">
        <v>194</v>
      </c>
      <c r="N36" s="17">
        <v>11</v>
      </c>
      <c r="O36" s="17" t="str">
        <f t="array" ref="O36">_xlfn.IFS(N36&gt;=16,"A",N36&gt;=12,"B",N36&gt;=10,"C",N36&gt;=6,"D",N36&lt;=5,"E")</f>
        <v>C</v>
      </c>
    </row>
    <row r="37" spans="1:15">
      <c r="A37" s="39"/>
      <c r="B37" s="39"/>
      <c r="C37" s="39"/>
      <c r="D37" s="39"/>
      <c r="E37" s="39"/>
      <c r="G37" s="9"/>
      <c r="H37" s="9"/>
      <c r="I37" s="9"/>
      <c r="K37" s="17" t="s">
        <v>195</v>
      </c>
      <c r="L37" s="17" t="s">
        <v>196</v>
      </c>
      <c r="M37" s="17" t="s">
        <v>197</v>
      </c>
      <c r="N37" s="17">
        <v>6</v>
      </c>
      <c r="O37" s="17" t="str">
        <f t="array" ref="O37">_xlfn.IFS(N37&gt;=16,"A",N37&gt;=12,"B",N37&gt;=10,"C",N37&gt;=6,"D",N37&lt;=5,"E")</f>
        <v>D</v>
      </c>
    </row>
    <row r="38" spans="1:15">
      <c r="A38" s="40"/>
      <c r="B38" s="39"/>
      <c r="C38" s="39"/>
      <c r="D38" s="39"/>
      <c r="E38" s="39"/>
      <c r="G38" s="8"/>
      <c r="H38" s="8"/>
      <c r="I38" s="8"/>
      <c r="K38" s="17" t="s">
        <v>198</v>
      </c>
      <c r="L38" s="17" t="s">
        <v>199</v>
      </c>
      <c r="M38" s="17" t="s">
        <v>200</v>
      </c>
      <c r="N38" s="17">
        <v>7</v>
      </c>
      <c r="O38" s="17" t="str">
        <f t="array" ref="O38">_xlfn.IFS(N38&gt;=16,"A",N38&gt;=12,"B",N38&gt;=10,"C",N38&gt;=6,"D",N38&lt;=5,"E")</f>
        <v>D</v>
      </c>
    </row>
    <row r="39" spans="1:15">
      <c r="A39" s="40"/>
      <c r="B39" s="39"/>
      <c r="C39" s="39"/>
      <c r="D39" s="39"/>
      <c r="E39" s="39"/>
      <c r="G39" s="8"/>
      <c r="H39" s="8"/>
      <c r="I39" s="8"/>
      <c r="K39" s="17" t="s">
        <v>201</v>
      </c>
      <c r="L39" s="17" t="s">
        <v>202</v>
      </c>
      <c r="M39" s="17" t="s">
        <v>203</v>
      </c>
      <c r="N39" s="17">
        <v>10</v>
      </c>
      <c r="O39" s="17" t="str">
        <f t="array" ref="O39">_xlfn.IFS(N39&gt;=16,"A",N39&gt;=12,"B",N39&gt;=10,"C",N39&gt;=6,"D",N39&lt;=5,"E")</f>
        <v>C</v>
      </c>
    </row>
    <row r="40" spans="1:15">
      <c r="A40" s="39"/>
      <c r="B40" s="39"/>
      <c r="C40" s="39"/>
      <c r="D40" s="39"/>
      <c r="E40" s="39"/>
      <c r="G40" s="8"/>
      <c r="H40" s="8"/>
      <c r="I40" s="8"/>
      <c r="K40" s="17" t="s">
        <v>204</v>
      </c>
      <c r="L40" s="17" t="s">
        <v>205</v>
      </c>
      <c r="M40" s="17" t="s">
        <v>206</v>
      </c>
      <c r="N40" s="17">
        <v>6</v>
      </c>
      <c r="O40" s="17" t="str">
        <f t="array" ref="O40">_xlfn.IFS(N40&gt;=16,"A",N40&gt;=12,"B",N40&gt;=10,"C",N40&gt;=6,"D",N40&lt;=5,"E")</f>
        <v>D</v>
      </c>
    </row>
    <row r="41" spans="1:15">
      <c r="A41" s="39"/>
      <c r="B41" s="39"/>
      <c r="C41" s="39"/>
      <c r="D41" s="39"/>
      <c r="E41" s="39"/>
      <c r="G41" s="8"/>
      <c r="H41" s="8"/>
      <c r="I41" s="8"/>
      <c r="K41" s="17" t="s">
        <v>207</v>
      </c>
      <c r="L41" s="17" t="s">
        <v>208</v>
      </c>
      <c r="M41" s="17" t="s">
        <v>209</v>
      </c>
      <c r="N41" s="17">
        <v>11</v>
      </c>
      <c r="O41" s="17" t="str">
        <f t="array" ref="O41">_xlfn.IFS(N41&gt;=16,"A",N41&gt;=12,"B",N41&gt;=10,"C",N41&gt;=6,"D",N41&lt;=5,"E")</f>
        <v>C</v>
      </c>
    </row>
    <row r="42" spans="1:15">
      <c r="A42" s="39"/>
      <c r="B42" s="39"/>
      <c r="C42" s="39"/>
      <c r="D42" s="39"/>
      <c r="E42" s="39"/>
      <c r="G42" s="8"/>
      <c r="H42" s="8"/>
      <c r="I42" s="8"/>
      <c r="K42" s="17" t="s">
        <v>210</v>
      </c>
      <c r="L42" s="17" t="s">
        <v>211</v>
      </c>
      <c r="M42" s="17" t="s">
        <v>212</v>
      </c>
      <c r="N42" s="17">
        <v>7</v>
      </c>
      <c r="O42" s="17" t="str">
        <f t="array" ref="O42">_xlfn.IFS(N42&gt;=16,"A",N42&gt;=12,"B",N42&gt;=10,"C",N42&gt;=6,"D",N42&lt;=5,"E")</f>
        <v>D</v>
      </c>
    </row>
    <row r="43" spans="1:15">
      <c r="A43" s="39"/>
      <c r="B43" s="39"/>
      <c r="C43" s="39"/>
      <c r="D43" s="39"/>
      <c r="E43" s="39"/>
      <c r="G43" s="8"/>
      <c r="H43" s="8"/>
      <c r="I43" s="8"/>
      <c r="K43" s="17" t="s">
        <v>213</v>
      </c>
      <c r="L43" s="17" t="s">
        <v>214</v>
      </c>
      <c r="M43" s="17" t="s">
        <v>215</v>
      </c>
      <c r="N43" s="17">
        <v>11</v>
      </c>
      <c r="O43" s="17" t="str">
        <f t="array" ref="O43">_xlfn.IFS(N43&gt;=16,"A",N43&gt;=12,"B",N43&gt;=10,"C",N43&gt;=6,"D",N43&lt;=5,"E")</f>
        <v>C</v>
      </c>
    </row>
    <row r="44" spans="1:15">
      <c r="A44" s="39"/>
      <c r="B44" s="39"/>
      <c r="C44" s="39"/>
      <c r="D44" s="39"/>
      <c r="E44" s="39"/>
      <c r="G44" s="8"/>
      <c r="H44" s="8"/>
      <c r="I44" s="8"/>
      <c r="K44" s="17" t="s">
        <v>216</v>
      </c>
      <c r="L44" s="17" t="s">
        <v>217</v>
      </c>
      <c r="M44" s="17" t="s">
        <v>218</v>
      </c>
      <c r="N44" s="17">
        <v>11</v>
      </c>
      <c r="O44" s="17" t="str">
        <f t="array" ref="O44">_xlfn.IFS(N44&gt;=16,"A",N44&gt;=12,"B",N44&gt;=10,"C",N44&gt;=6,"D",N44&lt;=5,"E")</f>
        <v>C</v>
      </c>
    </row>
    <row r="45" spans="1:15">
      <c r="A45" s="39"/>
      <c r="B45" s="39"/>
      <c r="C45" s="39"/>
      <c r="D45" s="39"/>
      <c r="E45" s="39"/>
      <c r="G45" s="8"/>
      <c r="H45" s="8"/>
      <c r="I45" s="8"/>
      <c r="K45" s="17" t="s">
        <v>219</v>
      </c>
      <c r="L45" s="17" t="s">
        <v>220</v>
      </c>
      <c r="M45" s="17" t="s">
        <v>221</v>
      </c>
      <c r="N45" s="17">
        <v>9</v>
      </c>
      <c r="O45" s="17" t="str">
        <f t="array" ref="O45">_xlfn.IFS(N45&gt;=16,"A",N45&gt;=12,"B",N45&gt;=10,"C",N45&gt;=6,"D",N45&lt;=5,"E")</f>
        <v>D</v>
      </c>
    </row>
    <row r="46" spans="1:15">
      <c r="A46" s="39"/>
      <c r="B46" s="39"/>
      <c r="C46" s="39"/>
      <c r="D46" s="39"/>
      <c r="E46" s="39"/>
      <c r="G46" s="8"/>
      <c r="H46" s="8"/>
      <c r="I46" s="8"/>
      <c r="K46" s="17" t="s">
        <v>222</v>
      </c>
      <c r="L46" s="17" t="s">
        <v>223</v>
      </c>
      <c r="M46" s="17" t="s">
        <v>224</v>
      </c>
      <c r="N46" s="17">
        <v>9</v>
      </c>
      <c r="O46" s="17" t="str">
        <f t="array" ref="O46">_xlfn.IFS(N46&gt;=16,"A",N46&gt;=12,"B",N46&gt;=10,"C",N46&gt;=6,"D",N46&lt;=5,"E")</f>
        <v>D</v>
      </c>
    </row>
    <row r="47" spans="1:15">
      <c r="A47" s="39"/>
      <c r="B47" s="39"/>
      <c r="C47" s="39"/>
      <c r="D47" s="39"/>
      <c r="E47" s="39"/>
      <c r="G47" s="8"/>
      <c r="H47" s="8"/>
      <c r="I47" s="8"/>
      <c r="K47" s="17" t="s">
        <v>225</v>
      </c>
      <c r="L47" s="17" t="s">
        <v>226</v>
      </c>
      <c r="M47" s="17" t="s">
        <v>227</v>
      </c>
      <c r="N47" s="17">
        <v>10</v>
      </c>
      <c r="O47" s="17" t="str">
        <f t="array" ref="O47">_xlfn.IFS(N47&gt;=16,"A",N47&gt;=12,"B",N47&gt;=10,"C",N47&gt;=6,"D",N47&lt;=5,"E")</f>
        <v>C</v>
      </c>
    </row>
    <row r="48" spans="1:15">
      <c r="A48" s="39"/>
      <c r="B48" s="39"/>
      <c r="C48" s="39"/>
      <c r="D48" s="39"/>
      <c r="E48" s="39"/>
      <c r="G48" s="8"/>
      <c r="H48" s="8"/>
      <c r="I48" s="8"/>
      <c r="K48" s="17" t="s">
        <v>228</v>
      </c>
      <c r="L48" s="17" t="s">
        <v>229</v>
      </c>
      <c r="M48" s="17" t="s">
        <v>230</v>
      </c>
      <c r="N48" s="17">
        <v>14</v>
      </c>
      <c r="O48" s="17" t="str">
        <f t="array" ref="O48">_xlfn.IFS(N48&gt;=16,"A",N48&gt;=12,"B",N48&gt;=10,"C",N48&gt;=6,"D",N48&lt;=5,"E")</f>
        <v>B</v>
      </c>
    </row>
    <row r="49" spans="1:9">
      <c r="A49" s="39"/>
      <c r="B49" s="39"/>
      <c r="C49" s="39"/>
      <c r="D49" s="39"/>
      <c r="E49" s="39"/>
      <c r="G49" s="8"/>
      <c r="H49" s="8"/>
      <c r="I49" s="8"/>
    </row>
    <row r="50" spans="1:9">
      <c r="G50" s="8"/>
      <c r="H50" s="8"/>
      <c r="I50" s="8"/>
    </row>
    <row r="51" spans="1:9">
      <c r="G51" s="8"/>
      <c r="H51" s="8"/>
      <c r="I51" s="8"/>
    </row>
    <row r="52" spans="1:9">
      <c r="G52" s="8"/>
      <c r="H52" s="8"/>
      <c r="I52" s="8"/>
    </row>
    <row r="53" spans="1:9">
      <c r="G53" s="8"/>
      <c r="H53" s="8"/>
      <c r="I53" s="8"/>
    </row>
    <row r="54" spans="1:9">
      <c r="G54" s="8"/>
      <c r="H54" s="8"/>
      <c r="I54" s="8"/>
    </row>
    <row r="55" spans="1:9">
      <c r="G55" s="8"/>
      <c r="H55" s="8"/>
      <c r="I55" s="8"/>
    </row>
    <row r="56" spans="1:9">
      <c r="G56" s="8"/>
      <c r="H56" s="8"/>
      <c r="I56" s="8"/>
    </row>
    <row r="65" s="7" customFormat="1"/>
    <row r="66" s="7"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FF0000"/>
  </sheetPr>
  <dimension ref="A1:CT78"/>
  <sheetViews>
    <sheetView showGridLines="0" view="pageBreakPreview" zoomScale="90" zoomScaleNormal="80" zoomScaleSheetLayoutView="90" workbookViewId="0">
      <selection activeCell="AH58" sqref="AH58"/>
    </sheetView>
  </sheetViews>
  <sheetFormatPr defaultColWidth="9" defaultRowHeight="15"/>
  <cols>
    <col min="1" max="1" width="3.88671875" style="2" customWidth="1"/>
    <col min="2" max="2" width="11.6640625" style="2" customWidth="1"/>
    <col min="3" max="3" width="3.88671875" style="2" customWidth="1"/>
    <col min="4" max="24" width="3.88671875" style="50" customWidth="1"/>
    <col min="25" max="30" width="3.88671875" style="2" customWidth="1"/>
    <col min="31" max="31" width="3.77734375" style="2" customWidth="1"/>
    <col min="32" max="33" width="7.77734375" style="2" customWidth="1"/>
    <col min="34" max="34" width="7.77734375" style="51" customWidth="1"/>
    <col min="35" max="56" width="7.77734375" style="2" customWidth="1"/>
    <col min="57" max="72" width="7.21875" style="2" customWidth="1"/>
    <col min="73" max="16384" width="9" style="2"/>
  </cols>
  <sheetData>
    <row r="1" spans="1:69" ht="19.95" customHeight="1">
      <c r="A1" s="499" t="s">
        <v>567</v>
      </c>
      <c r="B1" s="236"/>
      <c r="C1" s="1"/>
      <c r="J1" s="235"/>
      <c r="K1" s="235"/>
      <c r="L1" s="609" t="s">
        <v>371</v>
      </c>
      <c r="M1" s="609"/>
      <c r="N1" s="609"/>
      <c r="O1" s="609"/>
      <c r="P1" s="609"/>
      <c r="Q1" s="609"/>
      <c r="R1" s="245"/>
      <c r="S1" s="246" t="s">
        <v>398</v>
      </c>
      <c r="T1" s="245"/>
      <c r="U1" s="245"/>
      <c r="V1" s="245"/>
      <c r="W1" s="245"/>
      <c r="Y1" s="247"/>
      <c r="AF1" s="156" t="s">
        <v>374</v>
      </c>
      <c r="AH1" s="51" t="s">
        <v>243</v>
      </c>
    </row>
    <row r="2" spans="1:69" ht="16.2" customHeight="1">
      <c r="B2" s="101"/>
      <c r="C2" s="101"/>
      <c r="D2" s="101"/>
      <c r="E2" s="101"/>
      <c r="F2" s="101"/>
      <c r="G2" s="101"/>
      <c r="H2" s="101"/>
      <c r="I2" s="101"/>
      <c r="J2" s="235"/>
      <c r="K2" s="235"/>
      <c r="L2" s="609"/>
      <c r="M2" s="609"/>
      <c r="N2" s="609"/>
      <c r="O2" s="609"/>
      <c r="P2" s="609"/>
      <c r="Q2" s="609"/>
      <c r="R2" s="245"/>
      <c r="S2" s="248" t="s">
        <v>396</v>
      </c>
      <c r="T2" s="245"/>
      <c r="U2" s="245"/>
      <c r="V2" s="245"/>
      <c r="W2" s="245"/>
      <c r="X2" s="102"/>
      <c r="Y2" s="249"/>
      <c r="Z2" s="102"/>
      <c r="AA2" s="102"/>
      <c r="AB2" s="102"/>
      <c r="AC2" s="102"/>
      <c r="AD2" s="102"/>
      <c r="AF2" s="156" t="s">
        <v>320</v>
      </c>
      <c r="AH2" s="321" t="s">
        <v>77</v>
      </c>
      <c r="AI2" s="589" t="s">
        <v>333</v>
      </c>
      <c r="AJ2" s="590"/>
      <c r="AK2" s="590"/>
      <c r="AL2" s="590"/>
      <c r="AM2" s="590"/>
      <c r="AN2" s="590"/>
      <c r="AO2" s="590"/>
      <c r="AP2" s="590"/>
      <c r="AQ2" s="590"/>
      <c r="AR2" s="591"/>
      <c r="AT2" s="183"/>
      <c r="AU2" s="586"/>
      <c r="AV2" s="586"/>
      <c r="AW2" s="586"/>
    </row>
    <row r="3" spans="1:69" ht="19.2">
      <c r="A3" s="3"/>
      <c r="B3" s="3"/>
      <c r="C3" s="3"/>
      <c r="D3" s="52"/>
      <c r="E3" s="52"/>
      <c r="F3" s="52"/>
      <c r="G3" s="52"/>
      <c r="H3" s="52"/>
      <c r="I3" s="52"/>
      <c r="J3" s="332"/>
      <c r="K3" s="332"/>
      <c r="L3" s="610" t="str">
        <f>IFERROR(VLOOKUP($D$8,$AH$2:$AS$25,12,0),"")</f>
        <v>〔競技会事業費〕</v>
      </c>
      <c r="M3" s="610"/>
      <c r="N3" s="610"/>
      <c r="O3" s="610"/>
      <c r="P3" s="610"/>
      <c r="Q3" s="610"/>
      <c r="R3" s="250"/>
      <c r="S3" s="251" t="s">
        <v>397</v>
      </c>
      <c r="T3" s="250"/>
      <c r="U3" s="250"/>
      <c r="V3" s="250"/>
      <c r="W3" s="250"/>
      <c r="X3" s="103"/>
      <c r="Y3" s="252"/>
      <c r="Z3" s="1"/>
      <c r="AA3" s="1"/>
      <c r="AB3" s="1"/>
      <c r="AC3" s="1"/>
      <c r="AD3" s="1"/>
      <c r="AF3" s="156" t="s">
        <v>321</v>
      </c>
      <c r="AH3" s="104">
        <v>1</v>
      </c>
      <c r="AI3" s="601" t="s">
        <v>518</v>
      </c>
      <c r="AJ3" s="602"/>
      <c r="AK3" s="602"/>
      <c r="AL3" s="602"/>
      <c r="AM3" s="602"/>
      <c r="AN3" s="602"/>
      <c r="AO3" s="602"/>
      <c r="AP3" s="602"/>
      <c r="AQ3" s="602"/>
      <c r="AR3" s="603"/>
      <c r="AS3" s="157" t="s">
        <v>430</v>
      </c>
      <c r="AT3" s="587"/>
      <c r="AU3" s="588"/>
      <c r="AV3" s="588"/>
      <c r="AW3" s="588"/>
    </row>
    <row r="4" spans="1:69" ht="13.95" customHeight="1" thickBot="1">
      <c r="A4" s="1"/>
      <c r="B4" s="1"/>
      <c r="C4" s="1"/>
      <c r="J4" s="332"/>
      <c r="K4" s="332"/>
      <c r="L4" s="332"/>
      <c r="M4" s="332"/>
      <c r="N4" s="332"/>
      <c r="O4" s="332"/>
      <c r="P4" s="332"/>
      <c r="Q4" s="250"/>
      <c r="R4" s="250"/>
      <c r="S4" s="250"/>
      <c r="T4" s="250"/>
      <c r="U4" s="250"/>
      <c r="V4" s="250"/>
      <c r="W4" s="250"/>
      <c r="AF4" s="156" t="s">
        <v>322</v>
      </c>
      <c r="AH4" s="104">
        <v>2</v>
      </c>
      <c r="AI4" s="601" t="s">
        <v>519</v>
      </c>
      <c r="AJ4" s="602"/>
      <c r="AK4" s="602"/>
      <c r="AL4" s="602"/>
      <c r="AM4" s="602"/>
      <c r="AN4" s="602"/>
      <c r="AO4" s="602"/>
      <c r="AP4" s="602"/>
      <c r="AQ4" s="602"/>
      <c r="AR4" s="603"/>
      <c r="AS4" s="157" t="s">
        <v>430</v>
      </c>
      <c r="AT4" s="587"/>
      <c r="AU4" s="588"/>
      <c r="AV4" s="588"/>
      <c r="AW4" s="588"/>
    </row>
    <row r="5" spans="1:69" ht="15" customHeight="1">
      <c r="A5" s="53"/>
      <c r="B5" s="53"/>
      <c r="C5" s="53"/>
      <c r="R5" s="808" t="s">
        <v>247</v>
      </c>
      <c r="S5" s="809"/>
      <c r="T5" s="809"/>
      <c r="U5" s="810"/>
      <c r="V5" s="1115" t="str">
        <f>'例　①収支予算書　競技会事業費'!V5</f>
        <v>札幌地区バスケットボール協会</v>
      </c>
      <c r="W5" s="1116"/>
      <c r="X5" s="1116"/>
      <c r="Y5" s="1116"/>
      <c r="Z5" s="1116"/>
      <c r="AA5" s="1116"/>
      <c r="AB5" s="1116"/>
      <c r="AC5" s="1116"/>
      <c r="AD5" s="1117"/>
      <c r="AF5" s="156" t="s">
        <v>318</v>
      </c>
      <c r="AH5" s="104">
        <v>3</v>
      </c>
      <c r="AI5" s="601" t="s">
        <v>520</v>
      </c>
      <c r="AJ5" s="602"/>
      <c r="AK5" s="602"/>
      <c r="AL5" s="602"/>
      <c r="AM5" s="602"/>
      <c r="AN5" s="602"/>
      <c r="AO5" s="602"/>
      <c r="AP5" s="602"/>
      <c r="AQ5" s="602"/>
      <c r="AR5" s="603"/>
      <c r="AS5" s="157" t="s">
        <v>430</v>
      </c>
      <c r="AV5" s="50"/>
      <c r="AW5" s="50"/>
      <c r="AX5" s="50"/>
      <c r="AY5" s="50"/>
      <c r="AZ5" s="50"/>
      <c r="BA5" s="50"/>
      <c r="BB5" s="50"/>
      <c r="BC5" s="50"/>
      <c r="BD5" s="50"/>
      <c r="BE5" s="50"/>
      <c r="BF5" s="50"/>
      <c r="BG5" s="50"/>
      <c r="BH5" s="50"/>
      <c r="BI5" s="50"/>
      <c r="BJ5" s="50"/>
      <c r="BK5" s="50"/>
      <c r="BL5" s="50"/>
      <c r="BM5" s="50"/>
      <c r="BN5" s="50"/>
      <c r="BO5" s="50"/>
      <c r="BP5" s="50"/>
      <c r="BQ5" s="50"/>
    </row>
    <row r="6" spans="1:69" ht="13.5" customHeight="1">
      <c r="A6" s="53"/>
      <c r="B6" s="53"/>
      <c r="C6" s="53"/>
      <c r="R6" s="811" t="s">
        <v>248</v>
      </c>
      <c r="S6" s="812"/>
      <c r="T6" s="812"/>
      <c r="U6" s="813"/>
      <c r="V6" s="1118" t="str">
        <f>'例　①収支予算書　競技会事業費'!V6</f>
        <v>財務部</v>
      </c>
      <c r="W6" s="1119"/>
      <c r="X6" s="1119"/>
      <c r="Y6" s="1119"/>
      <c r="Z6" s="1119"/>
      <c r="AA6" s="1119"/>
      <c r="AB6" s="1119"/>
      <c r="AC6" s="1119"/>
      <c r="AD6" s="1120"/>
      <c r="AF6" s="156" t="s">
        <v>323</v>
      </c>
      <c r="AH6" s="99">
        <v>4</v>
      </c>
      <c r="AI6" s="604" t="s">
        <v>521</v>
      </c>
      <c r="AJ6" s="605"/>
      <c r="AK6" s="605"/>
      <c r="AL6" s="605"/>
      <c r="AM6" s="605"/>
      <c r="AN6" s="605"/>
      <c r="AO6" s="605"/>
      <c r="AP6" s="605"/>
      <c r="AQ6" s="605"/>
      <c r="AR6" s="606"/>
      <c r="AS6" s="157" t="s">
        <v>430</v>
      </c>
      <c r="AU6" s="50"/>
      <c r="AV6" s="50"/>
      <c r="AW6" s="50"/>
      <c r="AX6" s="50"/>
      <c r="AY6" s="50"/>
      <c r="AZ6" s="50"/>
      <c r="BA6" s="50"/>
      <c r="BB6" s="50"/>
      <c r="BC6" s="50"/>
      <c r="BD6" s="50"/>
      <c r="BE6" s="50"/>
      <c r="BF6" s="50"/>
      <c r="BG6" s="50"/>
      <c r="BH6" s="50"/>
      <c r="BI6" s="50"/>
      <c r="BJ6" s="50"/>
      <c r="BK6" s="50"/>
      <c r="BL6" s="50"/>
      <c r="BM6" s="50"/>
      <c r="BN6" s="50"/>
      <c r="BO6" s="50"/>
      <c r="BP6" s="50"/>
      <c r="BQ6" s="50"/>
    </row>
    <row r="7" spans="1:69" ht="13.95" customHeight="1" thickBot="1">
      <c r="A7" s="1"/>
      <c r="B7" s="1"/>
      <c r="C7" s="1"/>
      <c r="D7" s="1"/>
      <c r="E7" s="1"/>
      <c r="F7" s="1"/>
      <c r="R7" s="811" t="s">
        <v>24</v>
      </c>
      <c r="S7" s="812"/>
      <c r="T7" s="812"/>
      <c r="U7" s="813"/>
      <c r="V7" s="1118" t="str">
        <f>'例　①収支予算書　競技会事業費'!V7</f>
        <v>部長　　野村　慶一</v>
      </c>
      <c r="W7" s="1119"/>
      <c r="X7" s="1119"/>
      <c r="Y7" s="1119"/>
      <c r="Z7" s="1119"/>
      <c r="AA7" s="1119"/>
      <c r="AB7" s="1119"/>
      <c r="AC7" s="1119"/>
      <c r="AD7" s="1120"/>
      <c r="AF7" s="156" t="s">
        <v>324</v>
      </c>
      <c r="AH7" s="99">
        <v>5</v>
      </c>
      <c r="AI7" s="604" t="s">
        <v>522</v>
      </c>
      <c r="AJ7" s="605"/>
      <c r="AK7" s="605"/>
      <c r="AL7" s="605"/>
      <c r="AM7" s="605"/>
      <c r="AN7" s="605"/>
      <c r="AO7" s="605"/>
      <c r="AP7" s="605"/>
      <c r="AQ7" s="605"/>
      <c r="AR7" s="606"/>
      <c r="AS7" s="157" t="s">
        <v>430</v>
      </c>
      <c r="AU7" s="50"/>
      <c r="AV7" s="50"/>
      <c r="AW7" s="50"/>
      <c r="AX7" s="50"/>
      <c r="AY7" s="50"/>
      <c r="AZ7" s="50"/>
      <c r="BA7" s="50"/>
      <c r="BB7" s="50"/>
      <c r="BC7" s="50"/>
      <c r="BD7" s="50"/>
      <c r="BE7" s="50"/>
      <c r="BF7" s="50"/>
      <c r="BG7" s="50"/>
      <c r="BH7" s="50"/>
      <c r="BI7" s="50"/>
      <c r="BJ7" s="50"/>
      <c r="BK7" s="50"/>
      <c r="BL7" s="50"/>
      <c r="BM7" s="50"/>
      <c r="BN7" s="50"/>
      <c r="BO7" s="50"/>
      <c r="BP7" s="50"/>
      <c r="BQ7" s="50"/>
    </row>
    <row r="8" spans="1:69" ht="13.2" customHeight="1" thickTop="1" thickBot="1">
      <c r="A8" s="595" t="s">
        <v>77</v>
      </c>
      <c r="B8" s="596"/>
      <c r="C8" s="597"/>
      <c r="D8" s="1121">
        <f>'例　①収支予算書　競技会事業費'!$D$8</f>
        <v>23</v>
      </c>
      <c r="E8" s="1122"/>
      <c r="F8" s="1123"/>
      <c r="G8" s="81"/>
      <c r="H8" s="81"/>
      <c r="I8" s="81"/>
      <c r="J8" s="81"/>
      <c r="K8" s="81"/>
      <c r="L8" s="81"/>
      <c r="M8" s="81"/>
      <c r="N8" s="81"/>
      <c r="O8" s="81"/>
      <c r="P8" s="81"/>
      <c r="Q8" s="81"/>
      <c r="R8" s="814" t="s">
        <v>372</v>
      </c>
      <c r="S8" s="815"/>
      <c r="T8" s="815"/>
      <c r="U8" s="816"/>
      <c r="V8" s="1127" t="str">
        <f>'例　①収支予算書　競技会事業費'!V8</f>
        <v>090-XXXX-XXXX</v>
      </c>
      <c r="W8" s="1128"/>
      <c r="X8" s="1128"/>
      <c r="Y8" s="1128"/>
      <c r="Z8" s="1128"/>
      <c r="AA8" s="1128"/>
      <c r="AB8" s="1128"/>
      <c r="AC8" s="1128"/>
      <c r="AD8" s="1129"/>
      <c r="AF8" s="156" t="s">
        <v>319</v>
      </c>
      <c r="AH8" s="99">
        <v>6</v>
      </c>
      <c r="AI8" s="604" t="s">
        <v>523</v>
      </c>
      <c r="AJ8" s="605"/>
      <c r="AK8" s="605"/>
      <c r="AL8" s="605"/>
      <c r="AM8" s="605"/>
      <c r="AN8" s="605"/>
      <c r="AO8" s="605"/>
      <c r="AP8" s="605"/>
      <c r="AQ8" s="605"/>
      <c r="AR8" s="606"/>
      <c r="AS8" s="157" t="s">
        <v>430</v>
      </c>
      <c r="AU8" s="50"/>
    </row>
    <row r="9" spans="1:69" ht="13.2" customHeight="1" thickBot="1">
      <c r="A9" s="598"/>
      <c r="B9" s="599"/>
      <c r="C9" s="600"/>
      <c r="D9" s="1124"/>
      <c r="E9" s="1125"/>
      <c r="F9" s="1126"/>
      <c r="G9" s="184"/>
      <c r="H9" s="184"/>
      <c r="I9" s="184"/>
      <c r="J9" s="185"/>
      <c r="K9" s="185"/>
      <c r="L9" s="185"/>
      <c r="M9" s="185"/>
      <c r="N9" s="185"/>
      <c r="O9" s="185"/>
      <c r="P9" s="185"/>
      <c r="Q9" s="185"/>
      <c r="R9" s="185"/>
      <c r="S9" s="185"/>
      <c r="T9" s="185"/>
      <c r="U9" s="185"/>
      <c r="V9" s="185"/>
      <c r="W9" s="185"/>
      <c r="X9" s="185"/>
      <c r="Y9" s="184"/>
      <c r="Z9" s="184"/>
      <c r="AA9" s="184"/>
      <c r="AB9" s="184"/>
      <c r="AC9" s="184"/>
      <c r="AD9" s="184"/>
      <c r="AF9" s="156" t="s">
        <v>325</v>
      </c>
      <c r="AH9" s="106">
        <v>7</v>
      </c>
      <c r="AI9" s="554" t="s">
        <v>524</v>
      </c>
      <c r="AJ9" s="555"/>
      <c r="AK9" s="555"/>
      <c r="AL9" s="555"/>
      <c r="AM9" s="555"/>
      <c r="AN9" s="555"/>
      <c r="AO9" s="555"/>
      <c r="AP9" s="555"/>
      <c r="AQ9" s="555"/>
      <c r="AR9" s="556"/>
      <c r="AS9" s="157" t="s">
        <v>430</v>
      </c>
    </row>
    <row r="10" spans="1:69" ht="16.5" customHeight="1" thickTop="1">
      <c r="A10" s="510" t="s">
        <v>242</v>
      </c>
      <c r="B10" s="511"/>
      <c r="C10" s="511"/>
      <c r="D10" s="512" t="str">
        <f>IFERROR(VLOOKUP($D$8,$AH$2:$AR$25,2,0),"")</f>
        <v>競技会事業費</v>
      </c>
      <c r="E10" s="513"/>
      <c r="F10" s="513"/>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5"/>
      <c r="AF10" s="156" t="s">
        <v>331</v>
      </c>
      <c r="AH10" s="106">
        <v>8</v>
      </c>
      <c r="AI10" s="554" t="s">
        <v>525</v>
      </c>
      <c r="AJ10" s="555"/>
      <c r="AK10" s="555"/>
      <c r="AL10" s="555"/>
      <c r="AM10" s="555"/>
      <c r="AN10" s="555"/>
      <c r="AO10" s="555"/>
      <c r="AP10" s="555"/>
      <c r="AQ10" s="555"/>
      <c r="AR10" s="556"/>
      <c r="AS10" s="157" t="s">
        <v>430</v>
      </c>
    </row>
    <row r="11" spans="1:69" ht="16.5" customHeight="1" thickBot="1">
      <c r="A11" s="516" t="s">
        <v>68</v>
      </c>
      <c r="B11" s="517"/>
      <c r="C11" s="517"/>
      <c r="D11" s="1132" t="str">
        <f>'例　①収支予算書　競技会事業費'!D11</f>
        <v>【社会人】</v>
      </c>
      <c r="E11" s="1133"/>
      <c r="F11" s="1133"/>
      <c r="G11" s="1133"/>
      <c r="H11" s="1133"/>
      <c r="I11" s="1133"/>
      <c r="J11" s="1134" t="str">
        <f>'例　①収支予算書　競技会事業費'!J11</f>
        <v>第100回〇〇地区協会　会長杯フェスティバル大会　</v>
      </c>
      <c r="K11" s="1134"/>
      <c r="L11" s="1134"/>
      <c r="M11" s="1134"/>
      <c r="N11" s="1134"/>
      <c r="O11" s="1134"/>
      <c r="P11" s="1134"/>
      <c r="Q11" s="1134"/>
      <c r="R11" s="1134"/>
      <c r="S11" s="1134"/>
      <c r="T11" s="1134"/>
      <c r="U11" s="1134"/>
      <c r="V11" s="1134"/>
      <c r="W11" s="1134"/>
      <c r="X11" s="1134"/>
      <c r="Y11" s="1134"/>
      <c r="Z11" s="1134"/>
      <c r="AA11" s="1134"/>
      <c r="AB11" s="1134"/>
      <c r="AC11" s="1134"/>
      <c r="AD11" s="1135"/>
      <c r="AF11" s="156" t="s">
        <v>326</v>
      </c>
      <c r="AH11" s="107">
        <v>9</v>
      </c>
      <c r="AI11" s="557" t="s">
        <v>526</v>
      </c>
      <c r="AJ11" s="558"/>
      <c r="AK11" s="558"/>
      <c r="AL11" s="558"/>
      <c r="AM11" s="558"/>
      <c r="AN11" s="558"/>
      <c r="AO11" s="558"/>
      <c r="AP11" s="558"/>
      <c r="AQ11" s="558"/>
      <c r="AR11" s="559"/>
      <c r="AS11" s="157" t="s">
        <v>430</v>
      </c>
      <c r="AT11" s="157" t="s">
        <v>426</v>
      </c>
    </row>
    <row r="12" spans="1:69" ht="16.5" customHeight="1">
      <c r="A12" s="624" t="s">
        <v>378</v>
      </c>
      <c r="B12" s="625"/>
      <c r="C12" s="234" t="s">
        <v>377</v>
      </c>
      <c r="D12" s="232"/>
      <c r="E12" s="232"/>
      <c r="F12" s="232"/>
      <c r="G12" s="232"/>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c r="AF12" s="156" t="s">
        <v>327</v>
      </c>
      <c r="AH12" s="107">
        <v>10</v>
      </c>
      <c r="AI12" s="557" t="s">
        <v>527</v>
      </c>
      <c r="AJ12" s="558"/>
      <c r="AK12" s="558"/>
      <c r="AL12" s="558"/>
      <c r="AM12" s="558"/>
      <c r="AN12" s="558"/>
      <c r="AO12" s="558"/>
      <c r="AP12" s="558"/>
      <c r="AQ12" s="558"/>
      <c r="AR12" s="559"/>
      <c r="AS12" s="157" t="s">
        <v>430</v>
      </c>
      <c r="AT12" s="157" t="s">
        <v>429</v>
      </c>
      <c r="AX12" s="156" t="s">
        <v>373</v>
      </c>
    </row>
    <row r="13" spans="1:69">
      <c r="A13" s="533" t="s">
        <v>379</v>
      </c>
      <c r="B13" s="534"/>
      <c r="C13" s="540" t="s">
        <v>263</v>
      </c>
      <c r="D13" s="540"/>
      <c r="E13" s="540"/>
      <c r="F13" s="540"/>
      <c r="G13" s="540"/>
      <c r="H13" s="540"/>
      <c r="I13" s="540"/>
      <c r="J13" s="540"/>
      <c r="K13" s="540"/>
      <c r="L13" s="540"/>
      <c r="M13" s="540"/>
      <c r="N13" s="540"/>
      <c r="O13" s="540"/>
      <c r="P13" s="540"/>
      <c r="Q13" s="540"/>
      <c r="R13" s="540"/>
      <c r="S13" s="540"/>
      <c r="T13" s="540"/>
      <c r="U13" s="540"/>
      <c r="V13" s="540"/>
      <c r="W13" s="540"/>
      <c r="X13" s="540"/>
      <c r="Y13" s="540"/>
      <c r="Z13" s="540"/>
      <c r="AA13" s="540"/>
      <c r="AB13" s="540"/>
      <c r="AC13" s="540"/>
      <c r="AD13" s="541"/>
      <c r="AF13" s="156" t="s">
        <v>328</v>
      </c>
      <c r="AH13" s="105">
        <v>11</v>
      </c>
      <c r="AI13" s="560" t="s">
        <v>359</v>
      </c>
      <c r="AJ13" s="561"/>
      <c r="AK13" s="561"/>
      <c r="AL13" s="561"/>
      <c r="AM13" s="561"/>
      <c r="AN13" s="561"/>
      <c r="AO13" s="561"/>
      <c r="AP13" s="561"/>
      <c r="AQ13" s="561"/>
      <c r="AR13" s="562"/>
      <c r="AS13" s="157" t="s">
        <v>430</v>
      </c>
      <c r="AT13" s="157" t="s">
        <v>249</v>
      </c>
      <c r="AX13" s="157" t="s">
        <v>249</v>
      </c>
    </row>
    <row r="14" spans="1:69">
      <c r="A14" s="533" t="s">
        <v>380</v>
      </c>
      <c r="B14" s="534"/>
      <c r="C14" s="1130" t="str">
        <f>'例　①収支予算書　競技会事業費'!$C$14</f>
        <v>札幌地区バスケットボール協会</v>
      </c>
      <c r="D14" s="1130"/>
      <c r="E14" s="1130"/>
      <c r="F14" s="1130"/>
      <c r="G14" s="1130"/>
      <c r="H14" s="1130"/>
      <c r="I14" s="1130"/>
      <c r="J14" s="1130"/>
      <c r="K14" s="1130"/>
      <c r="L14" s="1130"/>
      <c r="M14" s="1130"/>
      <c r="N14" s="1130"/>
      <c r="O14" s="1130"/>
      <c r="P14" s="1130"/>
      <c r="Q14" s="1130"/>
      <c r="R14" s="1130"/>
      <c r="S14" s="1130"/>
      <c r="T14" s="1130"/>
      <c r="U14" s="1130"/>
      <c r="V14" s="1130"/>
      <c r="W14" s="1130"/>
      <c r="X14" s="1130"/>
      <c r="Y14" s="1130"/>
      <c r="Z14" s="1130"/>
      <c r="AA14" s="1130"/>
      <c r="AB14" s="1130"/>
      <c r="AC14" s="1130"/>
      <c r="AD14" s="1131"/>
      <c r="AF14" s="156" t="s">
        <v>329</v>
      </c>
      <c r="AH14" s="105">
        <v>12</v>
      </c>
      <c r="AI14" s="560" t="s">
        <v>360</v>
      </c>
      <c r="AJ14" s="561"/>
      <c r="AK14" s="561"/>
      <c r="AL14" s="561"/>
      <c r="AM14" s="561"/>
      <c r="AN14" s="561"/>
      <c r="AO14" s="561"/>
      <c r="AP14" s="561"/>
      <c r="AQ14" s="561"/>
      <c r="AR14" s="562"/>
      <c r="AS14" s="157" t="s">
        <v>430</v>
      </c>
      <c r="AT14" s="157" t="s">
        <v>250</v>
      </c>
      <c r="AX14" s="157" t="s">
        <v>250</v>
      </c>
    </row>
    <row r="15" spans="1:69">
      <c r="A15" s="533" t="s">
        <v>381</v>
      </c>
      <c r="B15" s="534"/>
      <c r="C15" s="444">
        <v>20</v>
      </c>
      <c r="D15" s="446">
        <f>'例　①収支予算書　競技会事業費'!$D$15</f>
        <v>26</v>
      </c>
      <c r="E15" s="444" t="s">
        <v>388</v>
      </c>
      <c r="F15" s="446">
        <f>'例　①収支予算書　競技会事業費'!$F$15</f>
        <v>10</v>
      </c>
      <c r="G15" s="444" t="s">
        <v>389</v>
      </c>
      <c r="H15" s="446">
        <f>'例　①収支予算書　競技会事業費'!$H$15</f>
        <v>5</v>
      </c>
      <c r="I15" s="444" t="s">
        <v>390</v>
      </c>
      <c r="J15" s="253" t="s">
        <v>75</v>
      </c>
      <c r="K15" s="444">
        <v>20</v>
      </c>
      <c r="L15" s="446">
        <f>'例　①収支予算書　競技会事業費'!$L$15</f>
        <v>26</v>
      </c>
      <c r="M15" s="444" t="s">
        <v>388</v>
      </c>
      <c r="N15" s="446">
        <f>'例　①収支予算書　競技会事業費'!$N$15</f>
        <v>10</v>
      </c>
      <c r="O15" s="444" t="s">
        <v>389</v>
      </c>
      <c r="P15" s="446">
        <f>'例　①収支予算書　競技会事業費'!$P$15</f>
        <v>6</v>
      </c>
      <c r="Q15" s="444" t="s">
        <v>390</v>
      </c>
      <c r="R15" s="253" t="s">
        <v>436</v>
      </c>
      <c r="S15" s="446">
        <f>'例　①収支予算書　競技会事業費'!$S$15</f>
        <v>2</v>
      </c>
      <c r="T15" s="611" t="s">
        <v>437</v>
      </c>
      <c r="U15" s="611"/>
      <c r="V15" s="186"/>
      <c r="W15" s="186"/>
      <c r="X15" s="186"/>
      <c r="Y15" s="186"/>
      <c r="Z15" s="186"/>
      <c r="AA15" s="186"/>
      <c r="AB15" s="186"/>
      <c r="AC15" s="186"/>
      <c r="AD15" s="254"/>
      <c r="AF15" s="156" t="s">
        <v>330</v>
      </c>
      <c r="AH15" s="99">
        <v>13</v>
      </c>
      <c r="AI15" s="563" t="s">
        <v>361</v>
      </c>
      <c r="AJ15" s="564"/>
      <c r="AK15" s="564"/>
      <c r="AL15" s="564"/>
      <c r="AM15" s="564"/>
      <c r="AN15" s="564"/>
      <c r="AO15" s="564"/>
      <c r="AP15" s="564"/>
      <c r="AQ15" s="564"/>
      <c r="AR15" s="565"/>
      <c r="AS15" s="157" t="s">
        <v>430</v>
      </c>
      <c r="AT15" s="157" t="s">
        <v>253</v>
      </c>
      <c r="AX15" s="157" t="s">
        <v>253</v>
      </c>
    </row>
    <row r="16" spans="1:69" ht="13.2" customHeight="1">
      <c r="A16" s="518" t="s">
        <v>382</v>
      </c>
      <c r="B16" s="519"/>
      <c r="C16" s="1136" t="str">
        <f>'例　①収支予算書　競技会事業費'!C16</f>
        <v>〇〇総合体育館、〇〇高校体育館</v>
      </c>
      <c r="D16" s="1136"/>
      <c r="E16" s="1136"/>
      <c r="F16" s="1136"/>
      <c r="G16" s="1136"/>
      <c r="H16" s="1136"/>
      <c r="I16" s="1136"/>
      <c r="J16" s="1136"/>
      <c r="K16" s="1136"/>
      <c r="L16" s="1136"/>
      <c r="M16" s="1136"/>
      <c r="N16" s="1136"/>
      <c r="O16" s="1136"/>
      <c r="P16" s="1136"/>
      <c r="Q16" s="1136"/>
      <c r="R16" s="1136"/>
      <c r="S16" s="1136"/>
      <c r="T16" s="1136"/>
      <c r="U16" s="1136"/>
      <c r="V16" s="1136"/>
      <c r="W16" s="1136"/>
      <c r="X16" s="1136"/>
      <c r="Y16" s="1136"/>
      <c r="Z16" s="1136"/>
      <c r="AA16" s="1136"/>
      <c r="AB16" s="1136"/>
      <c r="AC16" s="1136"/>
      <c r="AD16" s="1137"/>
      <c r="AF16" s="156" t="s">
        <v>517</v>
      </c>
      <c r="AH16" s="99">
        <v>14</v>
      </c>
      <c r="AI16" s="563" t="s">
        <v>362</v>
      </c>
      <c r="AJ16" s="564"/>
      <c r="AK16" s="564"/>
      <c r="AL16" s="564"/>
      <c r="AM16" s="564"/>
      <c r="AN16" s="564"/>
      <c r="AO16" s="564"/>
      <c r="AP16" s="564"/>
      <c r="AQ16" s="564"/>
      <c r="AR16" s="565"/>
      <c r="AS16" s="157" t="s">
        <v>430</v>
      </c>
      <c r="AT16" s="157" t="s">
        <v>251</v>
      </c>
      <c r="AX16" s="157" t="s">
        <v>251</v>
      </c>
    </row>
    <row r="17" spans="1:69" ht="25.95" customHeight="1">
      <c r="A17" s="518" t="s">
        <v>383</v>
      </c>
      <c r="B17" s="519"/>
      <c r="C17" s="1136" t="str">
        <f>'例　①収支予算書　競技会事業費'!C17</f>
        <v>第100回北海道大会に出場するための予選会（男女各1チーム）</v>
      </c>
      <c r="D17" s="1136"/>
      <c r="E17" s="1136"/>
      <c r="F17" s="1136"/>
      <c r="G17" s="1136"/>
      <c r="H17" s="1136"/>
      <c r="I17" s="1136"/>
      <c r="J17" s="1136"/>
      <c r="K17" s="1136"/>
      <c r="L17" s="1136"/>
      <c r="M17" s="1136"/>
      <c r="N17" s="1136"/>
      <c r="O17" s="1136"/>
      <c r="P17" s="1136"/>
      <c r="Q17" s="1136"/>
      <c r="R17" s="1136"/>
      <c r="S17" s="1136"/>
      <c r="T17" s="1136"/>
      <c r="U17" s="1136"/>
      <c r="V17" s="1136"/>
      <c r="W17" s="1136"/>
      <c r="X17" s="1136"/>
      <c r="Y17" s="1136"/>
      <c r="Z17" s="1136"/>
      <c r="AA17" s="1136"/>
      <c r="AB17" s="1136"/>
      <c r="AC17" s="1136"/>
      <c r="AD17" s="1137"/>
      <c r="AF17" s="157"/>
      <c r="AH17" s="99">
        <v>15</v>
      </c>
      <c r="AI17" s="563" t="s">
        <v>363</v>
      </c>
      <c r="AJ17" s="564"/>
      <c r="AK17" s="564"/>
      <c r="AL17" s="564"/>
      <c r="AM17" s="564"/>
      <c r="AN17" s="564"/>
      <c r="AO17" s="564"/>
      <c r="AP17" s="564"/>
      <c r="AQ17" s="564"/>
      <c r="AR17" s="565"/>
      <c r="AS17" s="157" t="s">
        <v>430</v>
      </c>
      <c r="AT17" s="157" t="s">
        <v>252</v>
      </c>
      <c r="AX17" s="157" t="s">
        <v>252</v>
      </c>
    </row>
    <row r="18" spans="1:69" ht="15" customHeight="1">
      <c r="A18" s="518" t="s">
        <v>384</v>
      </c>
      <c r="B18" s="519"/>
      <c r="C18" s="1136" t="str">
        <f>'例　①収支予算書　競技会事業費'!C18</f>
        <v>TeamJBA登録（Ⅰ種登録）</v>
      </c>
      <c r="D18" s="1136"/>
      <c r="E18" s="1136"/>
      <c r="F18" s="1136"/>
      <c r="G18" s="1136"/>
      <c r="H18" s="1136"/>
      <c r="I18" s="1136"/>
      <c r="J18" s="1136"/>
      <c r="K18" s="1136"/>
      <c r="L18" s="1136"/>
      <c r="M18" s="1136"/>
      <c r="N18" s="1136"/>
      <c r="O18" s="1136"/>
      <c r="P18" s="1136"/>
      <c r="Q18" s="1136"/>
      <c r="R18" s="1136"/>
      <c r="S18" s="1136"/>
      <c r="T18" s="1136"/>
      <c r="U18" s="1136"/>
      <c r="V18" s="1136"/>
      <c r="W18" s="1136"/>
      <c r="X18" s="1136"/>
      <c r="Y18" s="1136"/>
      <c r="Z18" s="1136"/>
      <c r="AA18" s="1136"/>
      <c r="AB18" s="1136"/>
      <c r="AC18" s="1136"/>
      <c r="AD18" s="1137"/>
      <c r="AF18" s="157"/>
      <c r="AH18" s="108">
        <v>16</v>
      </c>
      <c r="AI18" s="566" t="s">
        <v>364</v>
      </c>
      <c r="AJ18" s="567"/>
      <c r="AK18" s="567"/>
      <c r="AL18" s="567"/>
      <c r="AM18" s="567"/>
      <c r="AN18" s="567"/>
      <c r="AO18" s="567"/>
      <c r="AP18" s="567"/>
      <c r="AQ18" s="567"/>
      <c r="AR18" s="568"/>
      <c r="AS18" s="157" t="s">
        <v>430</v>
      </c>
      <c r="AT18" s="157" t="s">
        <v>254</v>
      </c>
      <c r="AX18" s="157" t="s">
        <v>254</v>
      </c>
    </row>
    <row r="19" spans="1:69" ht="37.950000000000003" customHeight="1" thickBot="1">
      <c r="A19" s="527" t="s">
        <v>385</v>
      </c>
      <c r="B19" s="528"/>
      <c r="C19" s="1144" t="str">
        <f>'例　①収支予算書　競技会事業費'!C19</f>
        <v>男女各8チーム参加によるトーナメント戦</v>
      </c>
      <c r="D19" s="1144"/>
      <c r="E19" s="1144"/>
      <c r="F19" s="1144"/>
      <c r="G19" s="1144"/>
      <c r="H19" s="1144"/>
      <c r="I19" s="1144"/>
      <c r="J19" s="1144"/>
      <c r="K19" s="1144"/>
      <c r="L19" s="1144"/>
      <c r="M19" s="1144"/>
      <c r="N19" s="1144"/>
      <c r="O19" s="1144"/>
      <c r="P19" s="1144"/>
      <c r="Q19" s="1144"/>
      <c r="R19" s="1144"/>
      <c r="S19" s="1144"/>
      <c r="T19" s="1144"/>
      <c r="U19" s="1144"/>
      <c r="V19" s="1144"/>
      <c r="W19" s="1144"/>
      <c r="X19" s="1144"/>
      <c r="Y19" s="1144"/>
      <c r="Z19" s="1144"/>
      <c r="AA19" s="1144"/>
      <c r="AB19" s="1144"/>
      <c r="AC19" s="1144"/>
      <c r="AD19" s="1145"/>
      <c r="AF19" s="157"/>
      <c r="AH19" s="108">
        <v>17</v>
      </c>
      <c r="AI19" s="566" t="s">
        <v>365</v>
      </c>
      <c r="AJ19" s="567"/>
      <c r="AK19" s="567"/>
      <c r="AL19" s="567"/>
      <c r="AM19" s="567"/>
      <c r="AN19" s="567"/>
      <c r="AO19" s="567"/>
      <c r="AP19" s="567"/>
      <c r="AQ19" s="567"/>
      <c r="AR19" s="568"/>
      <c r="AS19" s="157" t="s">
        <v>430</v>
      </c>
      <c r="AT19" s="157" t="s">
        <v>255</v>
      </c>
      <c r="AX19" s="157" t="s">
        <v>255</v>
      </c>
    </row>
    <row r="20" spans="1:69" ht="21.6" customHeight="1">
      <c r="A20" s="187"/>
      <c r="B20" s="187"/>
      <c r="C20" s="187"/>
      <c r="D20" s="188"/>
      <c r="E20" s="188"/>
      <c r="F20" s="188"/>
      <c r="G20" s="188"/>
      <c r="H20" s="188"/>
      <c r="I20" s="188"/>
      <c r="J20" s="188"/>
      <c r="K20" s="188"/>
      <c r="L20" s="188"/>
      <c r="M20" s="188"/>
      <c r="N20" s="188"/>
      <c r="O20" s="188"/>
      <c r="P20" s="188"/>
      <c r="Q20" s="188"/>
      <c r="R20" s="188"/>
      <c r="S20" s="188"/>
      <c r="T20" s="188"/>
      <c r="U20" s="188"/>
      <c r="V20" s="188"/>
      <c r="W20" s="188"/>
      <c r="X20" s="188"/>
      <c r="Y20" s="187"/>
      <c r="Z20" s="187"/>
      <c r="AA20" s="187"/>
      <c r="AB20" s="187"/>
      <c r="AC20" s="187"/>
      <c r="AD20" s="187"/>
      <c r="AF20" s="157"/>
      <c r="AH20" s="104">
        <v>18</v>
      </c>
      <c r="AI20" s="592" t="s">
        <v>366</v>
      </c>
      <c r="AJ20" s="593"/>
      <c r="AK20" s="593"/>
      <c r="AL20" s="593"/>
      <c r="AM20" s="593"/>
      <c r="AN20" s="593"/>
      <c r="AO20" s="593"/>
      <c r="AP20" s="593"/>
      <c r="AQ20" s="593"/>
      <c r="AR20" s="594"/>
      <c r="AS20" s="157" t="s">
        <v>430</v>
      </c>
      <c r="AT20" s="157" t="s">
        <v>256</v>
      </c>
      <c r="AX20" s="157" t="s">
        <v>256</v>
      </c>
    </row>
    <row r="21" spans="1:69" ht="14.25" customHeight="1" thickBot="1">
      <c r="A21" s="72" t="s">
        <v>7</v>
      </c>
      <c r="B21" s="72"/>
      <c r="C21" s="72"/>
      <c r="D21" s="189"/>
      <c r="E21" s="189"/>
      <c r="F21" s="189"/>
      <c r="G21" s="614" t="s">
        <v>5</v>
      </c>
      <c r="H21" s="614"/>
      <c r="I21" s="614"/>
      <c r="J21" s="614"/>
      <c r="K21" s="614"/>
      <c r="L21" s="614"/>
      <c r="M21" s="614"/>
      <c r="N21" s="614"/>
      <c r="O21" s="614"/>
      <c r="P21" s="614"/>
      <c r="Q21" s="614"/>
      <c r="R21" s="614"/>
      <c r="S21" s="614"/>
      <c r="T21" s="614"/>
      <c r="U21" s="614"/>
      <c r="V21" s="614"/>
      <c r="W21" s="614"/>
      <c r="X21" s="614"/>
      <c r="Y21" s="614"/>
      <c r="Z21" s="614"/>
      <c r="AA21" s="614"/>
      <c r="AB21" s="614"/>
      <c r="AC21" s="614"/>
      <c r="AD21" s="614"/>
      <c r="AF21" s="157"/>
      <c r="AH21" s="104">
        <v>19</v>
      </c>
      <c r="AI21" s="592" t="s">
        <v>367</v>
      </c>
      <c r="AJ21" s="593"/>
      <c r="AK21" s="593"/>
      <c r="AL21" s="593"/>
      <c r="AM21" s="593"/>
      <c r="AN21" s="593"/>
      <c r="AO21" s="593"/>
      <c r="AP21" s="593"/>
      <c r="AQ21" s="593"/>
      <c r="AR21" s="594"/>
      <c r="AS21" s="157" t="s">
        <v>430</v>
      </c>
      <c r="AT21" s="157" t="s">
        <v>257</v>
      </c>
      <c r="AU21" s="54"/>
      <c r="AV21" s="54"/>
      <c r="AW21" s="54"/>
      <c r="AX21" s="157" t="s">
        <v>257</v>
      </c>
      <c r="AY21" s="54"/>
      <c r="AZ21" s="54"/>
      <c r="BA21" s="54"/>
      <c r="BB21" s="54"/>
      <c r="BC21" s="54"/>
      <c r="BD21" s="54"/>
      <c r="BE21" s="54"/>
      <c r="BF21" s="54"/>
      <c r="BG21" s="54"/>
      <c r="BH21" s="54"/>
      <c r="BI21" s="54"/>
      <c r="BJ21" s="54"/>
      <c r="BK21" s="54"/>
      <c r="BL21" s="54"/>
      <c r="BM21" s="54"/>
      <c r="BN21" s="54"/>
      <c r="BO21" s="54"/>
      <c r="BP21" s="54"/>
    </row>
    <row r="22" spans="1:69" s="72" customFormat="1" ht="17.7" customHeight="1" thickBot="1">
      <c r="A22" s="535" t="s">
        <v>4</v>
      </c>
      <c r="B22" s="536"/>
      <c r="C22" s="536"/>
      <c r="D22" s="615" t="s">
        <v>244</v>
      </c>
      <c r="E22" s="616"/>
      <c r="F22" s="617"/>
      <c r="G22" s="537" t="s">
        <v>245</v>
      </c>
      <c r="H22" s="538"/>
      <c r="I22" s="538"/>
      <c r="J22" s="538"/>
      <c r="K22" s="538"/>
      <c r="L22" s="538"/>
      <c r="M22" s="538"/>
      <c r="N22" s="538"/>
      <c r="O22" s="538"/>
      <c r="P22" s="538"/>
      <c r="Q22" s="538"/>
      <c r="R22" s="538"/>
      <c r="S22" s="538"/>
      <c r="T22" s="538"/>
      <c r="U22" s="538"/>
      <c r="V22" s="538"/>
      <c r="W22" s="538"/>
      <c r="X22" s="538"/>
      <c r="Y22" s="538"/>
      <c r="Z22" s="538"/>
      <c r="AA22" s="538"/>
      <c r="AB22" s="538"/>
      <c r="AC22" s="538"/>
      <c r="AD22" s="539"/>
      <c r="AF22" s="157"/>
      <c r="AG22" s="73"/>
      <c r="AH22" s="99">
        <v>20</v>
      </c>
      <c r="AI22" s="563" t="s">
        <v>368</v>
      </c>
      <c r="AJ22" s="564"/>
      <c r="AK22" s="564"/>
      <c r="AL22" s="564"/>
      <c r="AM22" s="564"/>
      <c r="AN22" s="564"/>
      <c r="AO22" s="564"/>
      <c r="AP22" s="564"/>
      <c r="AQ22" s="564"/>
      <c r="AR22" s="565"/>
      <c r="AS22" s="157" t="s">
        <v>430</v>
      </c>
      <c r="AT22" s="157" t="s">
        <v>258</v>
      </c>
      <c r="AV22" s="73"/>
      <c r="AW22" s="73"/>
      <c r="AX22" s="157" t="s">
        <v>258</v>
      </c>
      <c r="AY22" s="73"/>
      <c r="AZ22" s="73"/>
      <c r="BA22" s="73"/>
      <c r="BB22" s="73"/>
      <c r="BC22" s="73"/>
      <c r="BD22" s="73"/>
      <c r="BE22" s="73"/>
      <c r="BF22" s="73"/>
      <c r="BG22" s="73"/>
      <c r="BH22" s="73"/>
      <c r="BI22" s="73"/>
      <c r="BJ22" s="73"/>
      <c r="BK22" s="73"/>
      <c r="BL22" s="73"/>
      <c r="BM22" s="73"/>
      <c r="BN22" s="73"/>
      <c r="BO22" s="73"/>
      <c r="BP22" s="73"/>
      <c r="BQ22" s="73"/>
    </row>
    <row r="23" spans="1:69" s="73" customFormat="1" ht="17.399999999999999" customHeight="1">
      <c r="A23" s="522" t="s">
        <v>340</v>
      </c>
      <c r="B23" s="523"/>
      <c r="C23" s="523"/>
      <c r="D23" s="1138" t="str">
        <f>IF('例　①収支予算書　競技会事業費'!D23="","",'例　①収支予算書　競技会事業費'!D23)</f>
        <v/>
      </c>
      <c r="E23" s="1139"/>
      <c r="F23" s="1140"/>
      <c r="G23" s="1141" t="str">
        <f>IF('例　①収支予算書　競技会事業費'!G23="","",'例　①収支予算書　競技会事業費'!G23)</f>
        <v>※事業では、HBAが補助する交付金はありません</v>
      </c>
      <c r="H23" s="1142"/>
      <c r="I23" s="1142"/>
      <c r="J23" s="1142"/>
      <c r="K23" s="1142"/>
      <c r="L23" s="1142"/>
      <c r="M23" s="1142"/>
      <c r="N23" s="1142"/>
      <c r="O23" s="1142"/>
      <c r="P23" s="1142"/>
      <c r="Q23" s="1142"/>
      <c r="R23" s="1142"/>
      <c r="S23" s="1142"/>
      <c r="T23" s="1142"/>
      <c r="U23" s="1142"/>
      <c r="V23" s="1142"/>
      <c r="W23" s="1142"/>
      <c r="X23" s="1142"/>
      <c r="Y23" s="1142"/>
      <c r="Z23" s="1142"/>
      <c r="AA23" s="1142"/>
      <c r="AB23" s="1142"/>
      <c r="AC23" s="1142"/>
      <c r="AD23" s="1143"/>
      <c r="AF23" s="157"/>
      <c r="AG23" s="72"/>
      <c r="AH23" s="99">
        <v>21</v>
      </c>
      <c r="AI23" s="563" t="s">
        <v>369</v>
      </c>
      <c r="AJ23" s="564"/>
      <c r="AK23" s="564"/>
      <c r="AL23" s="564"/>
      <c r="AM23" s="564"/>
      <c r="AN23" s="564"/>
      <c r="AO23" s="564"/>
      <c r="AP23" s="564"/>
      <c r="AQ23" s="564"/>
      <c r="AR23" s="565"/>
      <c r="AS23" s="157" t="s">
        <v>430</v>
      </c>
      <c r="AT23" s="157" t="s">
        <v>259</v>
      </c>
      <c r="AX23" s="157" t="s">
        <v>259</v>
      </c>
    </row>
    <row r="24" spans="1:69" s="73" customFormat="1" ht="17.7" customHeight="1">
      <c r="A24" s="612" t="s">
        <v>35</v>
      </c>
      <c r="B24" s="613"/>
      <c r="C24" s="613"/>
      <c r="D24" s="1146">
        <f>IF('例　①収支予算書　競技会事業費'!D24="","",'例　①収支予算書　競技会事業費'!D24)</f>
        <v>60000</v>
      </c>
      <c r="E24" s="1147"/>
      <c r="F24" s="1148"/>
      <c r="G24" s="1149" t="str">
        <f>IF('例　①収支予算書　競技会事業費'!G24="","",'例　①収支予算書　競技会事業費'!G24)</f>
        <v>協賛企業30,000円×1社、10,000円×3社</v>
      </c>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1"/>
      <c r="AF24" s="157"/>
      <c r="AH24" s="99">
        <v>22</v>
      </c>
      <c r="AI24" s="563" t="s">
        <v>370</v>
      </c>
      <c r="AJ24" s="564"/>
      <c r="AK24" s="564"/>
      <c r="AL24" s="564"/>
      <c r="AM24" s="564"/>
      <c r="AN24" s="564"/>
      <c r="AO24" s="564"/>
      <c r="AP24" s="564"/>
      <c r="AQ24" s="564"/>
      <c r="AR24" s="565"/>
      <c r="AS24" s="157" t="s">
        <v>430</v>
      </c>
      <c r="AT24" s="157" t="s">
        <v>260</v>
      </c>
      <c r="AX24" s="157" t="s">
        <v>260</v>
      </c>
    </row>
    <row r="25" spans="1:69" s="73" customFormat="1" ht="17.7" customHeight="1">
      <c r="A25" s="612" t="s">
        <v>36</v>
      </c>
      <c r="B25" s="613"/>
      <c r="C25" s="613"/>
      <c r="D25" s="1146" t="str">
        <f>IF('例　①収支予算書　競技会事業費'!D25="","",'例　①収支予算書　競技会事業費'!D25)</f>
        <v/>
      </c>
      <c r="E25" s="1147"/>
      <c r="F25" s="1148"/>
      <c r="G25" s="1149" t="str">
        <f>IF('例　①収支予算書　競技会事業費'!G25="","",'例　①収支予算書　競技会事業費'!G25)</f>
        <v/>
      </c>
      <c r="H25" s="1150"/>
      <c r="I25" s="1150"/>
      <c r="J25" s="1150"/>
      <c r="K25" s="1150"/>
      <c r="L25" s="1150"/>
      <c r="M25" s="1150"/>
      <c r="N25" s="1150"/>
      <c r="O25" s="1150"/>
      <c r="P25" s="1150"/>
      <c r="Q25" s="1150"/>
      <c r="R25" s="1150"/>
      <c r="S25" s="1150"/>
      <c r="T25" s="1150"/>
      <c r="U25" s="1150"/>
      <c r="V25" s="1150"/>
      <c r="W25" s="1150"/>
      <c r="X25" s="1150"/>
      <c r="Y25" s="1150"/>
      <c r="Z25" s="1150"/>
      <c r="AA25" s="1150"/>
      <c r="AB25" s="1150"/>
      <c r="AC25" s="1150"/>
      <c r="AD25" s="1151"/>
      <c r="AF25" s="157"/>
      <c r="AH25" s="100">
        <v>23</v>
      </c>
      <c r="AI25" s="639" t="s">
        <v>529</v>
      </c>
      <c r="AJ25" s="640"/>
      <c r="AK25" s="640"/>
      <c r="AL25" s="640"/>
      <c r="AM25" s="640"/>
      <c r="AN25" s="640"/>
      <c r="AO25" s="640"/>
      <c r="AP25" s="640"/>
      <c r="AQ25" s="640"/>
      <c r="AR25" s="641"/>
      <c r="AS25" s="308" t="s">
        <v>528</v>
      </c>
      <c r="AT25" s="157" t="s">
        <v>261</v>
      </c>
      <c r="AX25" s="157" t="s">
        <v>261</v>
      </c>
    </row>
    <row r="26" spans="1:69" s="73" customFormat="1" ht="17.7" customHeight="1">
      <c r="A26" s="612" t="s">
        <v>37</v>
      </c>
      <c r="B26" s="613"/>
      <c r="C26" s="613"/>
      <c r="D26" s="1146" t="str">
        <f>IF('例　①収支予算書　競技会事業費'!D26="","",'例　①収支予算書　競技会事業費'!D26)</f>
        <v/>
      </c>
      <c r="E26" s="1147"/>
      <c r="F26" s="1148"/>
      <c r="G26" s="1149" t="str">
        <f>IF('例　①収支予算書　競技会事業費'!G26="","",'例　①収支予算書　競技会事業費'!G26)</f>
        <v/>
      </c>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1"/>
      <c r="AF26" s="157"/>
      <c r="AH26" s="158" t="s">
        <v>332</v>
      </c>
      <c r="AI26" s="585"/>
      <c r="AJ26" s="585"/>
      <c r="AK26" s="585"/>
      <c r="AL26" s="585"/>
      <c r="AM26" s="585"/>
      <c r="AN26" s="585"/>
      <c r="AO26" s="585"/>
      <c r="AP26" s="585"/>
      <c r="AQ26" s="585"/>
      <c r="AR26" s="585"/>
      <c r="AS26" s="74"/>
      <c r="AT26" s="157" t="s">
        <v>262</v>
      </c>
      <c r="AX26" s="157" t="s">
        <v>262</v>
      </c>
    </row>
    <row r="27" spans="1:69" s="73" customFormat="1" ht="17.7" customHeight="1">
      <c r="A27" s="545" t="s">
        <v>38</v>
      </c>
      <c r="B27" s="546"/>
      <c r="C27" s="546"/>
      <c r="D27" s="1146" t="str">
        <f>IF('例　①収支予算書　競技会事業費'!D27="","",'例　①収支予算書　競技会事業費'!D27)</f>
        <v/>
      </c>
      <c r="E27" s="1147"/>
      <c r="F27" s="1148"/>
      <c r="G27" s="1149" t="str">
        <f>IF('例　①収支予算書　競技会事業費'!G27="","",'例　①収支予算書　競技会事業費'!G27)</f>
        <v/>
      </c>
      <c r="H27" s="1150"/>
      <c r="I27" s="1150"/>
      <c r="J27" s="1150"/>
      <c r="K27" s="1150"/>
      <c r="L27" s="1150"/>
      <c r="M27" s="1150"/>
      <c r="N27" s="1150"/>
      <c r="O27" s="1150"/>
      <c r="P27" s="1150"/>
      <c r="Q27" s="1150"/>
      <c r="R27" s="1150"/>
      <c r="S27" s="1150"/>
      <c r="T27" s="1150"/>
      <c r="U27" s="1150"/>
      <c r="V27" s="1150"/>
      <c r="W27" s="1150"/>
      <c r="X27" s="1150"/>
      <c r="Y27" s="1150"/>
      <c r="Z27" s="1150"/>
      <c r="AA27" s="1150"/>
      <c r="AB27" s="1150"/>
      <c r="AC27" s="1150"/>
      <c r="AD27" s="1151"/>
      <c r="AF27" s="157"/>
      <c r="AH27" s="237" t="s">
        <v>386</v>
      </c>
      <c r="AI27" s="238"/>
      <c r="AJ27" s="238"/>
      <c r="AK27" s="238"/>
      <c r="AL27" s="238"/>
      <c r="AM27" s="238"/>
      <c r="AN27" s="238"/>
      <c r="AO27" s="238"/>
      <c r="AP27" s="238"/>
      <c r="AQ27" s="238"/>
      <c r="AR27" s="238"/>
      <c r="AS27" s="74"/>
    </row>
    <row r="28" spans="1:69" s="73" customFormat="1" ht="17.7" customHeight="1">
      <c r="A28" s="612" t="s">
        <v>39</v>
      </c>
      <c r="B28" s="613"/>
      <c r="C28" s="613"/>
      <c r="D28" s="1152">
        <f>IF('例　①収支予算書　競技会事業費'!D28="","",'例　①収支予算書　競技会事業費'!D28)</f>
        <v>25000</v>
      </c>
      <c r="E28" s="1153"/>
      <c r="F28" s="1154"/>
      <c r="G28" s="637" t="s">
        <v>288</v>
      </c>
      <c r="H28" s="548"/>
      <c r="I28" s="638"/>
      <c r="J28" s="1155">
        <f>IF('例　①収支予算書　競技会事業費'!J28="","",'例　①収支予算書　競技会事業費'!J28)</f>
        <v>500</v>
      </c>
      <c r="K28" s="1156"/>
      <c r="L28" s="742" t="s">
        <v>289</v>
      </c>
      <c r="M28" s="743"/>
      <c r="N28" s="743"/>
      <c r="O28" s="743"/>
      <c r="P28" s="1155">
        <f>IF('例　①収支予算書　競技会事業費'!P28="","",'例　①収支予算書　競技会事業費'!P28)</f>
        <v>50</v>
      </c>
      <c r="Q28" s="1156"/>
      <c r="R28" s="276"/>
      <c r="S28" s="276"/>
      <c r="T28" s="276"/>
      <c r="U28" s="276"/>
      <c r="V28" s="276"/>
      <c r="W28" s="276"/>
      <c r="X28" s="276"/>
      <c r="Y28" s="276"/>
      <c r="Z28" s="276"/>
      <c r="AA28" s="277"/>
      <c r="AB28" s="277"/>
      <c r="AC28" s="277"/>
      <c r="AD28" s="278"/>
      <c r="AF28" s="157"/>
      <c r="AH28" s="237" t="s">
        <v>387</v>
      </c>
      <c r="AI28" s="238"/>
      <c r="AJ28" s="238"/>
      <c r="AK28" s="238"/>
      <c r="AL28" s="238"/>
      <c r="AM28" s="238"/>
      <c r="AN28" s="238"/>
      <c r="AO28" s="238"/>
      <c r="AP28" s="238"/>
      <c r="AQ28" s="238"/>
      <c r="AR28" s="238"/>
      <c r="AS28" s="74"/>
    </row>
    <row r="29" spans="1:69" s="73" customFormat="1" ht="17.7" customHeight="1">
      <c r="A29" s="545" t="s">
        <v>40</v>
      </c>
      <c r="B29" s="546"/>
      <c r="C29" s="546"/>
      <c r="D29" s="1152">
        <f>IF('例　①収支予算書　競技会事業費'!D29="","",'例　①収支予算書　競技会事業費'!D29)</f>
        <v>424000</v>
      </c>
      <c r="E29" s="1153"/>
      <c r="F29" s="1154"/>
      <c r="G29" s="637" t="s">
        <v>285</v>
      </c>
      <c r="H29" s="548"/>
      <c r="I29" s="638"/>
      <c r="J29" s="1155">
        <f>IF('例　①収支予算書　競技会事業費'!J29="","",'例　①収支予算書　競技会事業費'!J29)</f>
        <v>20000</v>
      </c>
      <c r="K29" s="1156"/>
      <c r="L29" s="547" t="s">
        <v>287</v>
      </c>
      <c r="M29" s="548"/>
      <c r="N29" s="548"/>
      <c r="O29" s="548"/>
      <c r="P29" s="1155">
        <f>IF('例　①収支予算書　競技会事業費'!P29="","",'例　①収支予算書　競技会事業費'!P29)</f>
        <v>8</v>
      </c>
      <c r="Q29" s="1156"/>
      <c r="R29" s="547" t="s">
        <v>286</v>
      </c>
      <c r="S29" s="548"/>
      <c r="T29" s="548"/>
      <c r="U29" s="1155">
        <f>IF('例　①収支予算書　競技会事業費'!U29="","",'例　①収支予算書　競技会事業費'!U29)</f>
        <v>8</v>
      </c>
      <c r="V29" s="1156"/>
      <c r="W29" s="276"/>
      <c r="X29" s="832" t="s">
        <v>409</v>
      </c>
      <c r="Y29" s="833"/>
      <c r="Z29" s="833"/>
      <c r="AA29" s="834"/>
      <c r="AB29" s="806">
        <f>IF('例　①収支予算書　競技会事業費'!AB29="","",'例　①収支予算書　競技会事業費'!AB29)</f>
        <v>104000</v>
      </c>
      <c r="AC29" s="806"/>
      <c r="AD29" s="807"/>
      <c r="AF29" s="157"/>
      <c r="AH29" s="237" t="s">
        <v>528</v>
      </c>
      <c r="AI29" s="238"/>
      <c r="AJ29" s="238"/>
      <c r="AK29" s="238"/>
      <c r="AL29" s="238"/>
      <c r="AM29" s="238"/>
      <c r="AN29" s="238"/>
      <c r="AO29" s="238"/>
      <c r="AP29" s="238"/>
      <c r="AQ29" s="238"/>
      <c r="AR29" s="238"/>
      <c r="AS29" s="74"/>
    </row>
    <row r="30" spans="1:69" s="73" customFormat="1" ht="17.7" customHeight="1">
      <c r="A30" s="612" t="s">
        <v>41</v>
      </c>
      <c r="B30" s="613"/>
      <c r="C30" s="613"/>
      <c r="D30" s="1146" t="str">
        <f>IF('例　①収支予算書　競技会事業費'!D30="","",'例　①収支予算書　競技会事業費'!D30)</f>
        <v/>
      </c>
      <c r="E30" s="1147"/>
      <c r="F30" s="1148"/>
      <c r="G30" s="1149" t="str">
        <f>IF('例　①収支予算書　競技会事業費'!G30="","",'例　①収支予算書　競技会事業費'!G30)</f>
        <v/>
      </c>
      <c r="H30" s="1150"/>
      <c r="I30" s="1150"/>
      <c r="J30" s="1150"/>
      <c r="K30" s="1150"/>
      <c r="L30" s="1150"/>
      <c r="M30" s="1150"/>
      <c r="N30" s="1150"/>
      <c r="O30" s="1150"/>
      <c r="P30" s="1150"/>
      <c r="Q30" s="1150"/>
      <c r="R30" s="1150"/>
      <c r="S30" s="1150"/>
      <c r="T30" s="1150"/>
      <c r="U30" s="1150"/>
      <c r="V30" s="1150"/>
      <c r="W30" s="1150"/>
      <c r="X30" s="1150"/>
      <c r="Y30" s="1150"/>
      <c r="Z30" s="1150"/>
      <c r="AA30" s="1157"/>
      <c r="AB30" s="1157"/>
      <c r="AC30" s="1157"/>
      <c r="AD30" s="1158"/>
      <c r="AF30" s="157"/>
      <c r="AH30" s="14" t="s">
        <v>332</v>
      </c>
      <c r="AI30" s="238"/>
      <c r="AJ30" s="238"/>
      <c r="AK30" s="238"/>
      <c r="AL30" s="238"/>
      <c r="AM30" s="238"/>
      <c r="AN30" s="238"/>
      <c r="AO30" s="238"/>
      <c r="AP30" s="238"/>
      <c r="AQ30" s="238"/>
      <c r="AR30" s="238"/>
      <c r="AS30" s="74"/>
    </row>
    <row r="31" spans="1:69" s="73" customFormat="1" ht="17.7" customHeight="1" thickBot="1">
      <c r="A31" s="612" t="s">
        <v>42</v>
      </c>
      <c r="B31" s="613"/>
      <c r="C31" s="613"/>
      <c r="D31" s="1146" t="str">
        <f>IF('例　①収支予算書　競技会事業費'!D31="","",'例　①収支予算書　競技会事業費'!D31)</f>
        <v/>
      </c>
      <c r="E31" s="1147"/>
      <c r="F31" s="1148"/>
      <c r="G31" s="1149" t="str">
        <f>IF('例　①収支予算書　競技会事業費'!G31="","",'例　①収支予算書　競技会事業費'!G31)</f>
        <v/>
      </c>
      <c r="H31" s="1150"/>
      <c r="I31" s="1150"/>
      <c r="J31" s="1150"/>
      <c r="K31" s="1150"/>
      <c r="L31" s="1150"/>
      <c r="M31" s="1150"/>
      <c r="N31" s="1150"/>
      <c r="O31" s="1150"/>
      <c r="P31" s="1150"/>
      <c r="Q31" s="1150"/>
      <c r="R31" s="1150"/>
      <c r="S31" s="1150"/>
      <c r="T31" s="1150"/>
      <c r="U31" s="1150"/>
      <c r="V31" s="1150"/>
      <c r="W31" s="1150"/>
      <c r="X31" s="1150"/>
      <c r="Y31" s="1150"/>
      <c r="Z31" s="1150"/>
      <c r="AA31" s="1157"/>
      <c r="AB31" s="1157"/>
      <c r="AC31" s="1157"/>
      <c r="AD31" s="1158"/>
      <c r="AF31" s="73" t="s">
        <v>438</v>
      </c>
      <c r="AH31" s="175"/>
      <c r="AI31" s="200"/>
      <c r="AJ31" s="74"/>
      <c r="AK31" s="74"/>
      <c r="AL31" s="74"/>
      <c r="AM31" s="74"/>
      <c r="AN31" s="201"/>
      <c r="AO31" s="201"/>
      <c r="AP31" s="159"/>
      <c r="AQ31" s="159"/>
      <c r="AR31" s="159"/>
      <c r="AS31" s="74"/>
    </row>
    <row r="32" spans="1:69" s="73" customFormat="1" ht="17.7" customHeight="1" thickBot="1">
      <c r="A32" s="545" t="s">
        <v>43</v>
      </c>
      <c r="B32" s="546"/>
      <c r="C32" s="546"/>
      <c r="D32" s="1146" t="str">
        <f>IF('例　①収支予算書　競技会事業費'!D32="","",'例　①収支予算書　競技会事業費'!D32)</f>
        <v/>
      </c>
      <c r="E32" s="1147"/>
      <c r="F32" s="1148"/>
      <c r="G32" s="1149" t="str">
        <f>IF('例　①収支予算書　競技会事業費'!G32="","",'例　①収支予算書　競技会事業費'!G32)</f>
        <v/>
      </c>
      <c r="H32" s="1150"/>
      <c r="I32" s="1150"/>
      <c r="J32" s="1150"/>
      <c r="K32" s="1150"/>
      <c r="L32" s="1150"/>
      <c r="M32" s="1150"/>
      <c r="N32" s="1150"/>
      <c r="O32" s="1150"/>
      <c r="P32" s="1150"/>
      <c r="Q32" s="1150"/>
      <c r="R32" s="1150"/>
      <c r="S32" s="1150"/>
      <c r="T32" s="1150"/>
      <c r="U32" s="1150"/>
      <c r="V32" s="1150"/>
      <c r="W32" s="1150"/>
      <c r="X32" s="1150"/>
      <c r="Y32" s="1150"/>
      <c r="Z32" s="1150"/>
      <c r="AA32" s="1157"/>
      <c r="AB32" s="1157"/>
      <c r="AC32" s="1157"/>
      <c r="AD32" s="1158"/>
      <c r="AF32" s="573" t="s">
        <v>347</v>
      </c>
      <c r="AG32" s="574"/>
      <c r="AH32" s="289" t="s">
        <v>285</v>
      </c>
      <c r="AI32" s="291" t="s">
        <v>342</v>
      </c>
      <c r="AJ32" s="290" t="s">
        <v>292</v>
      </c>
      <c r="AK32" s="292" t="s">
        <v>286</v>
      </c>
      <c r="AL32" s="290" t="s">
        <v>292</v>
      </c>
      <c r="AM32" s="575" t="s">
        <v>11</v>
      </c>
      <c r="AN32" s="576"/>
      <c r="AO32" s="201"/>
      <c r="AP32" s="159"/>
      <c r="AQ32" s="159"/>
      <c r="AR32" s="159"/>
      <c r="AS32" s="74"/>
    </row>
    <row r="33" spans="1:98" s="73" customFormat="1" ht="17.7" customHeight="1" thickTop="1" thickBot="1">
      <c r="A33" s="723" t="s">
        <v>44</v>
      </c>
      <c r="B33" s="724"/>
      <c r="C33" s="724"/>
      <c r="D33" s="1163" t="str">
        <f>IF('例　①収支予算書　競技会事業費'!D33="","",'例　①収支予算書　競技会事業費'!D33)</f>
        <v/>
      </c>
      <c r="E33" s="1164"/>
      <c r="F33" s="1165"/>
      <c r="G33" s="1166" t="str">
        <f>IF('例　①収支予算書　競技会事業費'!G33="","",'例　①収支予算書　競技会事業費'!G33)</f>
        <v/>
      </c>
      <c r="H33" s="1167"/>
      <c r="I33" s="1167"/>
      <c r="J33" s="1167"/>
      <c r="K33" s="1167"/>
      <c r="L33" s="1167"/>
      <c r="M33" s="1167"/>
      <c r="N33" s="1167"/>
      <c r="O33" s="1167"/>
      <c r="P33" s="1167"/>
      <c r="Q33" s="1167"/>
      <c r="R33" s="1167"/>
      <c r="S33" s="1167"/>
      <c r="T33" s="1167"/>
      <c r="U33" s="1167"/>
      <c r="V33" s="1167"/>
      <c r="W33" s="1167"/>
      <c r="X33" s="1167"/>
      <c r="Y33" s="1167"/>
      <c r="Z33" s="1167"/>
      <c r="AA33" s="1167"/>
      <c r="AB33" s="1167"/>
      <c r="AC33" s="1167"/>
      <c r="AD33" s="1168"/>
      <c r="AF33" s="1169" t="str">
        <f>IF('例　①収支予算書　競技会事業費'!AF33="","",'例　①収支予算書　競技会事業費'!AF33)</f>
        <v>U15</v>
      </c>
      <c r="AG33" s="1170"/>
      <c r="AH33" s="333">
        <f>IF('例　①収支予算書　競技会事業費'!AH33="","",'例　①収支予算書　競技会事業費'!AH33)</f>
        <v>3000</v>
      </c>
      <c r="AI33" s="334">
        <f>IF('例　①収支予算書　競技会事業費'!AI33="","",'例　①収支予算書　競技会事業費'!AI33)</f>
        <v>3</v>
      </c>
      <c r="AJ33" s="335">
        <f>IF('例　①収支予算書　競技会事業費'!AJ33="","",'例　①収支予算書　競技会事業費'!AJ33)</f>
        <v>9000</v>
      </c>
      <c r="AK33" s="334">
        <f>IF('例　①収支予算書　競技会事業費'!AK33="","",'例　①収支予算書　競技会事業費'!AK33)</f>
        <v>2</v>
      </c>
      <c r="AL33" s="335">
        <f>IF('例　①収支予算書　競技会事業費'!AL33="","",'例　①収支予算書　競技会事業費'!AL33)</f>
        <v>6000</v>
      </c>
      <c r="AM33" s="1161">
        <f>IF('例　①収支予算書　競技会事業費'!AM33="","",'例　①収支予算書　競技会事業費'!AM33)</f>
        <v>15000</v>
      </c>
      <c r="AN33" s="1162"/>
      <c r="AO33" s="201"/>
      <c r="AP33" s="159"/>
      <c r="AQ33" s="159"/>
      <c r="AR33" s="159"/>
      <c r="AS33" s="74"/>
    </row>
    <row r="34" spans="1:98" s="73" customFormat="1" ht="17.7" customHeight="1" thickBot="1">
      <c r="A34" s="730" t="s">
        <v>0</v>
      </c>
      <c r="B34" s="730"/>
      <c r="C34" s="730"/>
      <c r="D34" s="684">
        <f>IF('例　①収支予算書　競技会事業費'!D34="","",'例　①収支予算書　競技会事業費'!D34)</f>
        <v>509000</v>
      </c>
      <c r="E34" s="685"/>
      <c r="F34" s="686"/>
      <c r="G34" s="76"/>
      <c r="H34" s="76"/>
      <c r="I34" s="76"/>
      <c r="J34" s="76"/>
      <c r="K34" s="76"/>
      <c r="L34" s="76"/>
      <c r="M34" s="76"/>
      <c r="N34" s="76"/>
      <c r="O34" s="76"/>
      <c r="P34" s="76"/>
      <c r="Q34" s="76"/>
      <c r="R34" s="76"/>
      <c r="S34" s="76"/>
      <c r="T34" s="76"/>
      <c r="U34" s="76"/>
      <c r="V34" s="76"/>
      <c r="W34" s="76"/>
      <c r="X34" s="76"/>
      <c r="Y34" s="77"/>
      <c r="Z34" s="77"/>
      <c r="AA34" s="77"/>
      <c r="AB34" s="77"/>
      <c r="AC34" s="77"/>
      <c r="AD34" s="77"/>
      <c r="AF34" s="1159" t="str">
        <f>IF('例　①収支予算書　競技会事業費'!AF34="","",'例　①収支予算書　競技会事業費'!AF34)</f>
        <v>U18</v>
      </c>
      <c r="AG34" s="1160"/>
      <c r="AH34" s="333">
        <f>IF('例　①収支予算書　競技会事業費'!AH34="","",'例　①収支予算書　競技会事業費'!AH34)</f>
        <v>5000</v>
      </c>
      <c r="AI34" s="334">
        <f>IF('例　①収支予算書　競技会事業費'!AI34="","",'例　①収支予算書　競技会事業費'!AI34)</f>
        <v>5</v>
      </c>
      <c r="AJ34" s="335">
        <f>IF('例　①収支予算書　競技会事業費'!AJ34="","",'例　①収支予算書　競技会事業費'!AJ34)</f>
        <v>25000</v>
      </c>
      <c r="AK34" s="334">
        <f>IF('例　①収支予算書　競技会事業費'!AK34="","",'例　①収支予算書　競技会事業費'!AK34)</f>
        <v>3</v>
      </c>
      <c r="AL34" s="335">
        <f>IF('例　①収支予算書　競技会事業費'!AL34="","",'例　①収支予算書　競技会事業費'!AL34)</f>
        <v>15000</v>
      </c>
      <c r="AM34" s="1161">
        <f>IF('例　①収支予算書　競技会事業費'!AM34="","",'例　①収支予算書　競技会事業費'!AM34)</f>
        <v>40000</v>
      </c>
      <c r="AN34" s="1162"/>
      <c r="AO34" s="201"/>
      <c r="AP34" s="159"/>
      <c r="AQ34" s="159"/>
      <c r="AR34" s="159"/>
    </row>
    <row r="35" spans="1:98" s="73" customFormat="1" ht="15" customHeight="1">
      <c r="A35" s="78"/>
      <c r="B35" s="78"/>
      <c r="C35" s="78"/>
      <c r="D35" s="79"/>
      <c r="E35" s="79"/>
      <c r="F35" s="79"/>
      <c r="G35" s="80"/>
      <c r="H35" s="80"/>
      <c r="I35" s="80"/>
      <c r="J35" s="80"/>
      <c r="K35" s="80"/>
      <c r="L35" s="80"/>
      <c r="M35" s="80"/>
      <c r="N35" s="80"/>
      <c r="O35" s="80"/>
      <c r="P35" s="80"/>
      <c r="Q35" s="80"/>
      <c r="R35" s="80"/>
      <c r="S35" s="80"/>
      <c r="T35" s="80"/>
      <c r="U35" s="80"/>
      <c r="V35" s="80"/>
      <c r="W35" s="80"/>
      <c r="X35" s="80"/>
      <c r="AF35" s="1159" t="str">
        <f>IF('例　①収支予算書　競技会事業費'!AF35="","",'例　①収支予算書　競技会事業費'!AF35)</f>
        <v>O40/50</v>
      </c>
      <c r="AG35" s="1160"/>
      <c r="AH35" s="333">
        <f>IF('例　①収支予算書　競技会事業費'!AH35="","",'例　①収支予算書　競技会事業費'!AH35)</f>
        <v>7000</v>
      </c>
      <c r="AI35" s="334">
        <f>IF('例　①収支予算書　競技会事業費'!AI35="","",'例　①収支予算書　競技会事業費'!AI35)</f>
        <v>4</v>
      </c>
      <c r="AJ35" s="335">
        <f>IF('例　①収支予算書　競技会事業費'!AJ35="","",'例　①収支予算書　競技会事業費'!AJ35)</f>
        <v>28000</v>
      </c>
      <c r="AK35" s="334">
        <f>IF('例　①収支予算書　競技会事業費'!AK35="","",'例　①収支予算書　競技会事業費'!AK35)</f>
        <v>3</v>
      </c>
      <c r="AL35" s="335">
        <f>IF('例　①収支予算書　競技会事業費'!AL35="","",'例　①収支予算書　競技会事業費'!AL35)</f>
        <v>21000</v>
      </c>
      <c r="AM35" s="1161">
        <f>IF('例　①収支予算書　競技会事業費'!AM35="","",'例　①収支予算書　競技会事業費'!AM35)</f>
        <v>49000</v>
      </c>
      <c r="AN35" s="1162"/>
      <c r="AO35" s="201"/>
      <c r="AP35" s="159"/>
      <c r="AQ35" s="159"/>
      <c r="AR35" s="159"/>
    </row>
    <row r="36" spans="1:98" s="74" customFormat="1" thickBot="1">
      <c r="A36" s="72" t="s">
        <v>21</v>
      </c>
      <c r="B36" s="77"/>
      <c r="C36" s="77"/>
      <c r="D36" s="81"/>
      <c r="E36" s="81"/>
      <c r="F36" s="81"/>
      <c r="G36" s="81"/>
      <c r="H36" s="81"/>
      <c r="I36" s="81"/>
      <c r="J36" s="81"/>
      <c r="K36" s="81"/>
      <c r="L36" s="81"/>
      <c r="M36" s="81"/>
      <c r="N36" s="81"/>
      <c r="O36" s="81"/>
      <c r="P36" s="81"/>
      <c r="Q36" s="81"/>
      <c r="R36" s="81"/>
      <c r="S36" s="81"/>
      <c r="T36" s="81"/>
      <c r="U36" s="81"/>
      <c r="V36" s="81"/>
      <c r="W36" s="81"/>
      <c r="X36" s="81"/>
      <c r="Y36" s="73"/>
      <c r="Z36" s="73"/>
      <c r="AA36" s="73"/>
      <c r="AB36" s="73"/>
      <c r="AC36" s="73"/>
      <c r="AD36" s="73"/>
      <c r="AE36" s="73"/>
      <c r="AF36" s="1171" t="str">
        <f>IF('例　①収支予算書　競技会事業費'!AF36="","",'例　①収支予算書　競技会事業費'!AF36)</f>
        <v/>
      </c>
      <c r="AG36" s="1172"/>
      <c r="AH36" s="336" t="str">
        <f>IF('例　①収支予算書　競技会事業費'!AH36="","",'例　①収支予算書　競技会事業費'!AH36)</f>
        <v/>
      </c>
      <c r="AI36" s="337" t="str">
        <f>IF('例　①収支予算書　競技会事業費'!AI36="","",'例　①収支予算書　競技会事業費'!AI36)</f>
        <v/>
      </c>
      <c r="AJ36" s="338">
        <f>IF('例　①収支予算書　競技会事業費'!AJ36="","",'例　①収支予算書　競技会事業費'!AJ36)</f>
        <v>0</v>
      </c>
      <c r="AK36" s="337" t="str">
        <f>IF('例　①収支予算書　競技会事業費'!AK36="","",'例　①収支予算書　競技会事業費'!AK36)</f>
        <v/>
      </c>
      <c r="AL36" s="338">
        <f>IF('例　①収支予算書　競技会事業費'!AL36="","",'例　①収支予算書　競技会事業費'!AL36)</f>
        <v>0</v>
      </c>
      <c r="AM36" s="1173">
        <f>IF('例　①収支予算書　競技会事業費'!AM36="","",'例　①収支予算書　競技会事業費'!AM36)</f>
        <v>0</v>
      </c>
      <c r="AN36" s="1174"/>
      <c r="AO36" s="201"/>
      <c r="AP36" s="159"/>
      <c r="AQ36" s="159"/>
      <c r="AR36" s="159"/>
      <c r="AS36" s="73"/>
      <c r="AT36" s="73"/>
      <c r="AU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row>
    <row r="37" spans="1:98" s="73" customFormat="1" ht="17.7" customHeight="1" thickBot="1">
      <c r="A37" s="696" t="s">
        <v>4</v>
      </c>
      <c r="B37" s="697"/>
      <c r="C37" s="698"/>
      <c r="D37" s="741" t="s">
        <v>244</v>
      </c>
      <c r="E37" s="616"/>
      <c r="F37" s="617"/>
      <c r="G37" s="747" t="s">
        <v>245</v>
      </c>
      <c r="H37" s="748"/>
      <c r="I37" s="748"/>
      <c r="J37" s="748"/>
      <c r="K37" s="748"/>
      <c r="L37" s="748"/>
      <c r="M37" s="748"/>
      <c r="N37" s="748"/>
      <c r="O37" s="748"/>
      <c r="P37" s="748"/>
      <c r="Q37" s="748"/>
      <c r="R37" s="748"/>
      <c r="S37" s="748"/>
      <c r="T37" s="748"/>
      <c r="U37" s="748"/>
      <c r="V37" s="748"/>
      <c r="W37" s="748"/>
      <c r="X37" s="748"/>
      <c r="Y37" s="748"/>
      <c r="Z37" s="748"/>
      <c r="AA37" s="748"/>
      <c r="AB37" s="748"/>
      <c r="AC37" s="748"/>
      <c r="AD37" s="749"/>
      <c r="AE37" s="74"/>
      <c r="AF37" s="204"/>
      <c r="AG37" s="204"/>
      <c r="AH37" s="339"/>
      <c r="AI37" s="340"/>
      <c r="AJ37" s="340"/>
      <c r="AK37" s="340"/>
      <c r="AL37" s="341" t="s">
        <v>348</v>
      </c>
      <c r="AM37" s="1175">
        <f>SUM(AM33:AN36)</f>
        <v>104000</v>
      </c>
      <c r="AN37" s="1175"/>
      <c r="AO37" s="322" t="s">
        <v>439</v>
      </c>
      <c r="AP37" s="323"/>
      <c r="AQ37" s="323"/>
      <c r="AR37" s="323"/>
      <c r="AS37" s="324"/>
      <c r="AT37" s="324"/>
      <c r="AV37" s="74"/>
      <c r="AW37" s="74"/>
      <c r="AX37" s="74"/>
      <c r="AY37" s="74"/>
      <c r="AZ37" s="74"/>
      <c r="BA37" s="74"/>
      <c r="BB37" s="74"/>
      <c r="BC37" s="74"/>
      <c r="BD37" s="74"/>
      <c r="BE37" s="74"/>
      <c r="BR37" s="74"/>
      <c r="BS37" s="74"/>
      <c r="BT37" s="74"/>
      <c r="BU37" s="74"/>
      <c r="BV37" s="74"/>
      <c r="BW37" s="74"/>
      <c r="BX37" s="74"/>
      <c r="BY37" s="74"/>
      <c r="BZ37" s="74"/>
      <c r="CA37" s="74"/>
      <c r="CB37" s="74"/>
      <c r="CC37" s="74"/>
      <c r="CD37" s="74"/>
      <c r="CE37" s="74"/>
      <c r="CF37" s="74"/>
      <c r="CG37" s="74"/>
      <c r="CH37" s="74"/>
      <c r="CI37" s="74"/>
      <c r="CJ37" s="74"/>
      <c r="CK37" s="74"/>
      <c r="CL37" s="74"/>
      <c r="CM37" s="74"/>
      <c r="CN37" s="74"/>
      <c r="CO37" s="74"/>
      <c r="CP37" s="74"/>
      <c r="CQ37" s="74"/>
      <c r="CR37" s="74"/>
      <c r="CS37" s="74"/>
      <c r="CT37" s="74"/>
    </row>
    <row r="38" spans="1:98" s="73" customFormat="1" ht="17.7" customHeight="1" thickBot="1">
      <c r="A38" s="681" t="s">
        <v>3</v>
      </c>
      <c r="B38" s="682"/>
      <c r="C38" s="683"/>
      <c r="D38" s="649">
        <f>IF('例　①収支予算書　競技会事業費'!D38="","",'例　①収支予算書　競技会事業費'!D38)</f>
        <v>51800</v>
      </c>
      <c r="E38" s="650"/>
      <c r="F38" s="651"/>
      <c r="G38" s="750" t="s">
        <v>291</v>
      </c>
      <c r="H38" s="751"/>
      <c r="I38" s="751"/>
      <c r="J38" s="752"/>
      <c r="K38" s="779" t="s">
        <v>393</v>
      </c>
      <c r="L38" s="752"/>
      <c r="M38" s="779" t="s">
        <v>394</v>
      </c>
      <c r="N38" s="751"/>
      <c r="O38" s="703" t="s">
        <v>290</v>
      </c>
      <c r="P38" s="704"/>
      <c r="Q38" s="795" t="s">
        <v>294</v>
      </c>
      <c r="R38" s="796"/>
      <c r="S38" s="703" t="s">
        <v>295</v>
      </c>
      <c r="T38" s="704"/>
      <c r="U38" s="780"/>
      <c r="V38" s="781"/>
      <c r="W38" s="786"/>
      <c r="X38" s="781"/>
      <c r="Y38" s="786"/>
      <c r="Z38" s="781"/>
      <c r="AA38" s="786"/>
      <c r="AB38" s="781"/>
      <c r="AC38" s="786"/>
      <c r="AD38" s="789"/>
      <c r="AF38" s="204"/>
      <c r="AG38" s="204"/>
      <c r="AH38" s="339"/>
      <c r="AI38" s="340"/>
      <c r="AJ38" s="340"/>
      <c r="AK38" s="340"/>
      <c r="AL38" s="340"/>
      <c r="AM38" s="340"/>
      <c r="AN38" s="340"/>
      <c r="AO38" s="340"/>
      <c r="AP38" s="340"/>
      <c r="AQ38" s="340"/>
      <c r="AR38" s="340"/>
      <c r="AS38" s="340"/>
      <c r="AT38" s="340"/>
      <c r="AU38" s="340"/>
      <c r="AV38" s="74"/>
      <c r="AW38" s="74"/>
      <c r="AX38" s="74"/>
      <c r="AY38" s="74"/>
      <c r="AZ38" s="74"/>
      <c r="BA38" s="74"/>
      <c r="BB38" s="74"/>
      <c r="BC38" s="74"/>
      <c r="BD38" s="74"/>
      <c r="BE38" s="74"/>
    </row>
    <row r="39" spans="1:98" s="73" customFormat="1" ht="17.7" customHeight="1" thickBot="1">
      <c r="A39" s="88"/>
      <c r="B39" s="89"/>
      <c r="C39" s="90"/>
      <c r="D39" s="152"/>
      <c r="E39" s="239"/>
      <c r="F39" s="239"/>
      <c r="G39" s="753" t="str">
        <f>IF('例　①収支予算書　競技会事業費'!G39="","",'例　①収支予算書　競技会事業費'!G39)</f>
        <v>事前会議</v>
      </c>
      <c r="H39" s="754"/>
      <c r="I39" s="754"/>
      <c r="J39" s="755"/>
      <c r="K39" s="771">
        <f>IF('例　①収支予算書　競技会事業費'!K39="","",'例　①収支予算書　競技会事業費'!K39)</f>
        <v>5000</v>
      </c>
      <c r="L39" s="772"/>
      <c r="M39" s="709">
        <f>IF('例　①収支予算書　競技会事業費'!M39="","",'例　①収支予算書　競技会事業費'!M39)</f>
        <v>8</v>
      </c>
      <c r="N39" s="710"/>
      <c r="O39" s="709">
        <f>IF('例　①収支予算書　競技会事業費'!O39="","",'例　①収支予算書　競技会事業費'!O39)</f>
        <v>16000</v>
      </c>
      <c r="P39" s="710"/>
      <c r="Q39" s="709">
        <f>IF('例　①収支予算書　競技会事業費'!Q39="","",'例　①収支予算書　競技会事業費'!Q39)</f>
        <v>2400</v>
      </c>
      <c r="R39" s="793"/>
      <c r="S39" s="709">
        <f>IF('例　①収支予算書　競技会事業費'!S39="","",'例　①収支予算書　競技会事業費'!S39)</f>
        <v>1500</v>
      </c>
      <c r="T39" s="710"/>
      <c r="U39" s="782"/>
      <c r="V39" s="783"/>
      <c r="W39" s="787"/>
      <c r="X39" s="783"/>
      <c r="Y39" s="787"/>
      <c r="Z39" s="783"/>
      <c r="AA39" s="787"/>
      <c r="AB39" s="783"/>
      <c r="AC39" s="787"/>
      <c r="AD39" s="790"/>
      <c r="AF39" s="73" t="s">
        <v>297</v>
      </c>
      <c r="AG39" s="74"/>
      <c r="AH39" s="720" t="s">
        <v>314</v>
      </c>
      <c r="AI39" s="721"/>
      <c r="AJ39" s="721"/>
      <c r="AK39" s="721"/>
      <c r="AL39" s="722"/>
      <c r="AM39" s="717" t="s">
        <v>339</v>
      </c>
      <c r="AN39" s="718"/>
      <c r="AO39" s="718"/>
      <c r="AP39" s="718"/>
      <c r="AQ39" s="718"/>
      <c r="AR39" s="718"/>
      <c r="AS39" s="718"/>
      <c r="AT39" s="718"/>
      <c r="AU39" s="719"/>
      <c r="AV39" s="74"/>
    </row>
    <row r="40" spans="1:98" s="73" customFormat="1" ht="17.7" customHeight="1" thickBot="1">
      <c r="A40" s="88"/>
      <c r="B40" s="89"/>
      <c r="C40" s="90"/>
      <c r="D40" s="152"/>
      <c r="E40" s="239"/>
      <c r="F40" s="239"/>
      <c r="G40" s="753" t="str">
        <f>IF('例　①収支予算書　競技会事業費'!G40="","",'例　①収支予算書　競技会事業費'!G40)</f>
        <v>第1回実行委員会</v>
      </c>
      <c r="H40" s="754"/>
      <c r="I40" s="754"/>
      <c r="J40" s="755"/>
      <c r="K40" s="771">
        <f>IF('例　①収支予算書　競技会事業費'!K40="","",'例　①収支予算書　競技会事業費'!K40)</f>
        <v>5000</v>
      </c>
      <c r="L40" s="772"/>
      <c r="M40" s="709">
        <f>IF('例　①収支予算書　競技会事業費'!M40="","",'例　①収支予算書　競技会事業費'!M40)</f>
        <v>8</v>
      </c>
      <c r="N40" s="710"/>
      <c r="O40" s="709">
        <f>IF('例　①収支予算書　競技会事業費'!O40="","",'例　①収支予算書　競技会事業費'!O40)</f>
        <v>16000</v>
      </c>
      <c r="P40" s="710"/>
      <c r="Q40" s="709">
        <f>IF('例　①収支予算書　競技会事業費'!Q40="","",'例　①収支予算書　競技会事業費'!Q40)</f>
        <v>2400</v>
      </c>
      <c r="R40" s="793"/>
      <c r="S40" s="709">
        <f>IF('例　①収支予算書　競技会事業費'!S40="","",'例　①収支予算書　競技会事業費'!S40)</f>
        <v>3500</v>
      </c>
      <c r="T40" s="710"/>
      <c r="U40" s="782"/>
      <c r="V40" s="783"/>
      <c r="W40" s="787"/>
      <c r="X40" s="783"/>
      <c r="Y40" s="787"/>
      <c r="Z40" s="783"/>
      <c r="AA40" s="787"/>
      <c r="AB40" s="783"/>
      <c r="AC40" s="787"/>
      <c r="AD40" s="790"/>
      <c r="AF40" s="552" t="s">
        <v>291</v>
      </c>
      <c r="AG40" s="553"/>
      <c r="AH40" s="295" t="s">
        <v>292</v>
      </c>
      <c r="AI40" s="296" t="s">
        <v>393</v>
      </c>
      <c r="AJ40" s="296" t="s">
        <v>394</v>
      </c>
      <c r="AK40" s="296" t="s">
        <v>290</v>
      </c>
      <c r="AL40" s="297" t="s">
        <v>294</v>
      </c>
      <c r="AM40" s="298" t="s">
        <v>292</v>
      </c>
      <c r="AN40" s="342">
        <f>IF('例　①収支予算書　競技会事業費'!AN40="","",'例　①収支予算書　競技会事業費'!AN40)</f>
        <v>500</v>
      </c>
      <c r="AO40" s="342">
        <f>IF('例　①収支予算書　競技会事業費'!AO40="","",'例　①収支予算書　競技会事業費'!AO40)</f>
        <v>1000</v>
      </c>
      <c r="AP40" s="342">
        <f>IF('例　①収支予算書　競技会事業費'!AP40="","",'例　①収支予算書　競技会事業費'!AP40)</f>
        <v>1500</v>
      </c>
      <c r="AQ40" s="342" t="str">
        <f>IF('例　①収支予算書　競技会事業費'!AQ40="","",'例　①収支予算書　競技会事業費'!AQ40)</f>
        <v/>
      </c>
      <c r="AR40" s="342" t="str">
        <f>IF('例　①収支予算書　競技会事業費'!AR40="","",'例　①収支予算書　競技会事業費'!AR40)</f>
        <v/>
      </c>
      <c r="AS40" s="342" t="str">
        <f>IF('例　①収支予算書　競技会事業費'!AS40="","",'例　①収支予算書　競技会事業費'!AS40)</f>
        <v/>
      </c>
      <c r="AT40" s="342" t="str">
        <f>IF('例　①収支予算書　競技会事業費'!AT40="","",'例　①収支予算書　競技会事業費'!AT40)</f>
        <v/>
      </c>
      <c r="AU40" s="343" t="str">
        <f>IF('例　①収支予算書　競技会事業費'!AU40="","",'例　①収支予算書　競技会事業費'!AU40)</f>
        <v/>
      </c>
      <c r="AV40" s="313" t="s">
        <v>376</v>
      </c>
    </row>
    <row r="41" spans="1:98" s="73" customFormat="1" ht="17.7" customHeight="1" thickTop="1">
      <c r="A41" s="88"/>
      <c r="B41" s="89"/>
      <c r="C41" s="90"/>
      <c r="D41" s="152"/>
      <c r="E41" s="239"/>
      <c r="F41" s="239"/>
      <c r="G41" s="753" t="str">
        <f>IF('例　①収支予算書　競技会事業費'!G41="","",'例　①収支予算書　競技会事業費'!G41)</f>
        <v/>
      </c>
      <c r="H41" s="754"/>
      <c r="I41" s="754"/>
      <c r="J41" s="755"/>
      <c r="K41" s="771">
        <f>IF('例　①収支予算書　競技会事業費'!K41="","",'例　①収支予算書　競技会事業費'!K41)</f>
        <v>0</v>
      </c>
      <c r="L41" s="772"/>
      <c r="M41" s="709">
        <f>IF('例　①収支予算書　競技会事業費'!M41="","",'例　①収支予算書　競技会事業費'!M41)</f>
        <v>0</v>
      </c>
      <c r="N41" s="710"/>
      <c r="O41" s="709">
        <f>IF('例　①収支予算書　競技会事業費'!O41="","",'例　①収支予算書　競技会事業費'!O41)</f>
        <v>0</v>
      </c>
      <c r="P41" s="710"/>
      <c r="Q41" s="709">
        <f>IF('例　①収支予算書　競技会事業費'!Q41="","",'例　①収支予算書　競技会事業費'!Q41)</f>
        <v>0</v>
      </c>
      <c r="R41" s="793"/>
      <c r="S41" s="709">
        <f>IF('例　①収支予算書　競技会事業費'!S41="","",'例　①収支予算書　競技会事業費'!S41)</f>
        <v>0</v>
      </c>
      <c r="T41" s="710"/>
      <c r="U41" s="782"/>
      <c r="V41" s="783"/>
      <c r="W41" s="787"/>
      <c r="X41" s="783"/>
      <c r="Y41" s="787"/>
      <c r="Z41" s="783"/>
      <c r="AA41" s="787"/>
      <c r="AB41" s="783"/>
      <c r="AC41" s="787"/>
      <c r="AD41" s="790"/>
      <c r="AF41" s="1176" t="str">
        <f>IF('例　①収支予算書　競技会事業費'!AF41="","",'例　①収支予算書　競技会事業費'!AF41)</f>
        <v>事前会議</v>
      </c>
      <c r="AG41" s="1177"/>
      <c r="AH41" s="218">
        <f>IF('例　①収支予算書　競技会事業費'!AH41="","",'例　①収支予算書　競技会事業費'!AH41)</f>
        <v>23400</v>
      </c>
      <c r="AI41" s="334">
        <f>IF('例　①収支予算書　競技会事業費'!AI41="","",'例　①収支予算書　競技会事業費'!AI41)</f>
        <v>5000</v>
      </c>
      <c r="AJ41" s="334">
        <f>IF('例　①収支予算書　競技会事業費'!AJ41="","",'例　①収支予算書　競技会事業費'!AJ41)</f>
        <v>8</v>
      </c>
      <c r="AK41" s="334">
        <f>IF('例　①収支予算書　競技会事業費'!AK41="","",'例　①収支予算書　競技会事業費'!AK41)</f>
        <v>2000</v>
      </c>
      <c r="AL41" s="344">
        <f>IF('例　①収支予算書　競技会事業費'!AL41="","",'例　①収支予算書　競技会事業費'!AL41)</f>
        <v>300</v>
      </c>
      <c r="AM41" s="222">
        <f>IF('例　①収支予算書　競技会事業費'!AM41="","",'例　①収支予算書　競技会事業費'!AM41)</f>
        <v>1500</v>
      </c>
      <c r="AN41" s="345">
        <f>IF('例　①収支予算書　競技会事業費'!AN41="","",'例　①収支予算書　競技会事業費'!AN41)</f>
        <v>1</v>
      </c>
      <c r="AO41" s="345">
        <f>IF('例　①収支予算書　競技会事業費'!AO41="","",'例　①収支予算書　競技会事業費'!AO41)</f>
        <v>1</v>
      </c>
      <c r="AP41" s="345" t="str">
        <f>IF('例　①収支予算書　競技会事業費'!AP41="","",'例　①収支予算書　競技会事業費'!AP41)</f>
        <v/>
      </c>
      <c r="AQ41" s="345" t="str">
        <f>IF('例　①収支予算書　競技会事業費'!AQ41="","",'例　①収支予算書　競技会事業費'!AQ41)</f>
        <v/>
      </c>
      <c r="AR41" s="345" t="str">
        <f>IF('例　①収支予算書　競技会事業費'!AR41="","",'例　①収支予算書　競技会事業費'!AR41)</f>
        <v/>
      </c>
      <c r="AS41" s="345" t="str">
        <f>IF('例　①収支予算書　競技会事業費'!AS41="","",'例　①収支予算書　競技会事業費'!AS41)</f>
        <v/>
      </c>
      <c r="AT41" s="345" t="str">
        <f>IF('例　①収支予算書　競技会事業費'!AT41="","",'例　①収支予算書　競技会事業費'!AT41)</f>
        <v/>
      </c>
      <c r="AU41" s="346" t="str">
        <f>IF('例　①収支予算書　競技会事業費'!AU41="","",'例　①収支予算書　競技会事業費'!AU41)</f>
        <v/>
      </c>
    </row>
    <row r="42" spans="1:98" s="73" customFormat="1" ht="17.7" customHeight="1">
      <c r="A42" s="88"/>
      <c r="B42" s="89"/>
      <c r="C42" s="90"/>
      <c r="D42" s="152"/>
      <c r="E42" s="239"/>
      <c r="F42" s="239"/>
      <c r="G42" s="753" t="str">
        <f>IF('例　①収支予算書　競技会事業費'!G42="","",'例　①収支予算書　競技会事業費'!G42)</f>
        <v/>
      </c>
      <c r="H42" s="754"/>
      <c r="I42" s="754"/>
      <c r="J42" s="755"/>
      <c r="K42" s="771">
        <f>IF('例　①収支予算書　競技会事業費'!K42="","",'例　①収支予算書　競技会事業費'!K42)</f>
        <v>0</v>
      </c>
      <c r="L42" s="772"/>
      <c r="M42" s="709">
        <f>IF('例　①収支予算書　競技会事業費'!M42="","",'例　①収支予算書　競技会事業費'!M42)</f>
        <v>0</v>
      </c>
      <c r="N42" s="710"/>
      <c r="O42" s="709">
        <f>IF('例　①収支予算書　競技会事業費'!O42="","",'例　①収支予算書　競技会事業費'!O42)</f>
        <v>0</v>
      </c>
      <c r="P42" s="710"/>
      <c r="Q42" s="709">
        <f>IF('例　①収支予算書　競技会事業費'!Q42="","",'例　①収支予算書　競技会事業費'!Q42)</f>
        <v>0</v>
      </c>
      <c r="R42" s="793"/>
      <c r="S42" s="709">
        <f>IF('例　①収支予算書　競技会事業費'!S42="","",'例　①収支予算書　競技会事業費'!S42)</f>
        <v>0</v>
      </c>
      <c r="T42" s="710"/>
      <c r="U42" s="782"/>
      <c r="V42" s="783"/>
      <c r="W42" s="787"/>
      <c r="X42" s="783"/>
      <c r="Y42" s="787"/>
      <c r="Z42" s="783"/>
      <c r="AA42" s="787"/>
      <c r="AB42" s="783"/>
      <c r="AC42" s="787"/>
      <c r="AD42" s="790"/>
      <c r="AF42" s="1176" t="str">
        <f>IF('例　①収支予算書　競技会事業費'!AF42="","",'例　①収支予算書　競技会事業費'!AF42)</f>
        <v>第1回実行委員会</v>
      </c>
      <c r="AG42" s="1177"/>
      <c r="AH42" s="218">
        <f>IF('例　①収支予算書　競技会事業費'!AH42="","",'例　①収支予算書　競技会事業費'!AH42)</f>
        <v>23400</v>
      </c>
      <c r="AI42" s="334">
        <f>IF('例　①収支予算書　競技会事業費'!AI42="","",'例　①収支予算書　競技会事業費'!AI42)</f>
        <v>5000</v>
      </c>
      <c r="AJ42" s="334">
        <f>IF('例　①収支予算書　競技会事業費'!AJ42="","",'例　①収支予算書　競技会事業費'!AJ42)</f>
        <v>8</v>
      </c>
      <c r="AK42" s="334">
        <f>IF('例　①収支予算書　競技会事業費'!AK42="","",'例　①収支予算書　競技会事業費'!AK42)</f>
        <v>2000</v>
      </c>
      <c r="AL42" s="344">
        <f>IF('例　①収支予算書　競技会事業費'!AL42="","",'例　①収支予算書　競技会事業費'!AL42)</f>
        <v>300</v>
      </c>
      <c r="AM42" s="222">
        <f>IF('例　①収支予算書　競技会事業費'!AM42="","",'例　①収支予算書　競技会事業費'!AM42)</f>
        <v>3500</v>
      </c>
      <c r="AN42" s="334">
        <f>IF('例　①収支予算書　競技会事業費'!AN42="","",'例　①収支予算書　競技会事業費'!AN42)</f>
        <v>2</v>
      </c>
      <c r="AO42" s="334">
        <f>IF('例　①収支予算書　競技会事業費'!AO42="","",'例　①収支予算書　競技会事業費'!AO42)</f>
        <v>1</v>
      </c>
      <c r="AP42" s="334">
        <f>IF('例　①収支予算書　競技会事業費'!AP42="","",'例　①収支予算書　競技会事業費'!AP42)</f>
        <v>1</v>
      </c>
      <c r="AQ42" s="334" t="str">
        <f>IF('例　①収支予算書　競技会事業費'!AQ42="","",'例　①収支予算書　競技会事業費'!AQ42)</f>
        <v/>
      </c>
      <c r="AR42" s="334" t="str">
        <f>IF('例　①収支予算書　競技会事業費'!AR42="","",'例　①収支予算書　競技会事業費'!AR42)</f>
        <v/>
      </c>
      <c r="AS42" s="334" t="str">
        <f>IF('例　①収支予算書　競技会事業費'!AS42="","",'例　①収支予算書　競技会事業費'!AS42)</f>
        <v/>
      </c>
      <c r="AT42" s="334" t="str">
        <f>IF('例　①収支予算書　競技会事業費'!AT42="","",'例　①収支予算書　競技会事業費'!AT42)</f>
        <v/>
      </c>
      <c r="AU42" s="347" t="str">
        <f>IF('例　①収支予算書　競技会事業費'!AU42="","",'例　①収支予算書　競技会事業費'!AU42)</f>
        <v/>
      </c>
    </row>
    <row r="43" spans="1:98" s="73" customFormat="1" ht="17.7" customHeight="1" thickBot="1">
      <c r="A43" s="92"/>
      <c r="B43" s="94"/>
      <c r="C43" s="93"/>
      <c r="D43" s="153"/>
      <c r="E43" s="240"/>
      <c r="F43" s="240"/>
      <c r="G43" s="753" t="str">
        <f>IF('例　①収支予算書　競技会事業費'!G43="","",'例　①収支予算書　競技会事業費'!G43)</f>
        <v/>
      </c>
      <c r="H43" s="754"/>
      <c r="I43" s="754"/>
      <c r="J43" s="755"/>
      <c r="K43" s="771">
        <f>IF('例　①収支予算書　競技会事業費'!K43="","",'例　①収支予算書　競技会事業費'!K43)</f>
        <v>0</v>
      </c>
      <c r="L43" s="772"/>
      <c r="M43" s="709">
        <f>IF('例　①収支予算書　競技会事業費'!M43="","",'例　①収支予算書　競技会事業費'!M43)</f>
        <v>0</v>
      </c>
      <c r="N43" s="710"/>
      <c r="O43" s="709">
        <f>IF('例　①収支予算書　競技会事業費'!O43="","",'例　①収支予算書　競技会事業費'!O43)</f>
        <v>0</v>
      </c>
      <c r="P43" s="710"/>
      <c r="Q43" s="709">
        <f>IF('例　①収支予算書　競技会事業費'!Q43="","",'例　①収支予算書　競技会事業費'!Q43)</f>
        <v>0</v>
      </c>
      <c r="R43" s="793"/>
      <c r="S43" s="709">
        <f>IF('例　①収支予算書　競技会事業費'!S43="","",'例　①収支予算書　競技会事業費'!S43)</f>
        <v>0</v>
      </c>
      <c r="T43" s="710"/>
      <c r="U43" s="784"/>
      <c r="V43" s="785"/>
      <c r="W43" s="788"/>
      <c r="X43" s="785"/>
      <c r="Y43" s="788"/>
      <c r="Z43" s="785"/>
      <c r="AA43" s="788"/>
      <c r="AB43" s="785"/>
      <c r="AC43" s="788"/>
      <c r="AD43" s="791"/>
      <c r="AF43" s="1176" t="str">
        <f>IF('例　①収支予算書　競技会事業費'!AF43="","",'例　①収支予算書　競技会事業費'!AF43)</f>
        <v/>
      </c>
      <c r="AG43" s="1177"/>
      <c r="AH43" s="218">
        <f>IF('例　①収支予算書　競技会事業費'!AH43="","",'例　①収支予算書　競技会事業費'!AH43)</f>
        <v>0</v>
      </c>
      <c r="AI43" s="334" t="str">
        <f>IF('例　①収支予算書　競技会事業費'!AI43="","",'例　①収支予算書　競技会事業費'!AI43)</f>
        <v/>
      </c>
      <c r="AJ43" s="334" t="str">
        <f>IF('例　①収支予算書　競技会事業費'!AJ43="","",'例　①収支予算書　競技会事業費'!AJ43)</f>
        <v/>
      </c>
      <c r="AK43" s="334" t="str">
        <f>IF('例　①収支予算書　競技会事業費'!AK43="","",'例　①収支予算書　競技会事業費'!AK43)</f>
        <v/>
      </c>
      <c r="AL43" s="344" t="str">
        <f>IF('例　①収支予算書　競技会事業費'!AL43="","",'例　①収支予算書　競技会事業費'!AL43)</f>
        <v/>
      </c>
      <c r="AM43" s="222">
        <f>IF('例　①収支予算書　競技会事業費'!AM43="","",'例　①収支予算書　競技会事業費'!AM43)</f>
        <v>0</v>
      </c>
      <c r="AN43" s="334" t="str">
        <f>IF('例　①収支予算書　競技会事業費'!AN43="","",'例　①収支予算書　競技会事業費'!AN43)</f>
        <v/>
      </c>
      <c r="AO43" s="334" t="str">
        <f>IF('例　①収支予算書　競技会事業費'!AO43="","",'例　①収支予算書　競技会事業費'!AO43)</f>
        <v/>
      </c>
      <c r="AP43" s="334" t="str">
        <f>IF('例　①収支予算書　競技会事業費'!AP43="","",'例　①収支予算書　競技会事業費'!AP43)</f>
        <v/>
      </c>
      <c r="AQ43" s="334" t="str">
        <f>IF('例　①収支予算書　競技会事業費'!AQ43="","",'例　①収支予算書　競技会事業費'!AQ43)</f>
        <v/>
      </c>
      <c r="AR43" s="334" t="str">
        <f>IF('例　①収支予算書　競技会事業費'!AR43="","",'例　①収支予算書　競技会事業費'!AR43)</f>
        <v/>
      </c>
      <c r="AS43" s="334" t="str">
        <f>IF('例　①収支予算書　競技会事業費'!AS43="","",'例　①収支予算書　競技会事業費'!AS43)</f>
        <v/>
      </c>
      <c r="AT43" s="334" t="str">
        <f>IF('例　①収支予算書　競技会事業費'!AT43="","",'例　①収支予算書　競技会事業費'!AT43)</f>
        <v/>
      </c>
      <c r="AU43" s="347" t="str">
        <f>IF('例　①収支予算書　競技会事業費'!AU43="","",'例　①収支予算書　競技会事業費'!AU43)</f>
        <v/>
      </c>
      <c r="AV43" s="313" t="s">
        <v>440</v>
      </c>
    </row>
    <row r="44" spans="1:98" s="73" customFormat="1" ht="17.7" customHeight="1">
      <c r="A44" s="681" t="s">
        <v>2</v>
      </c>
      <c r="B44" s="682"/>
      <c r="C44" s="683"/>
      <c r="D44" s="649">
        <f>IF('例　①収支予算書　競技会事業費'!D44="","",'例　①収支予算書　競技会事業費'!D44)</f>
        <v>108300</v>
      </c>
      <c r="E44" s="650"/>
      <c r="F44" s="651"/>
      <c r="G44" s="773" t="s">
        <v>313</v>
      </c>
      <c r="H44" s="774"/>
      <c r="I44" s="774"/>
      <c r="J44" s="775"/>
      <c r="K44" s="779" t="s">
        <v>392</v>
      </c>
      <c r="L44" s="752"/>
      <c r="M44" s="703" t="s">
        <v>290</v>
      </c>
      <c r="N44" s="704"/>
      <c r="O44" s="703" t="s">
        <v>315</v>
      </c>
      <c r="P44" s="704"/>
      <c r="Q44" s="703" t="s">
        <v>308</v>
      </c>
      <c r="R44" s="792"/>
      <c r="S44" s="795" t="s">
        <v>304</v>
      </c>
      <c r="T44" s="797"/>
      <c r="U44" s="703" t="s">
        <v>307</v>
      </c>
      <c r="V44" s="704"/>
      <c r="W44" s="703" t="s">
        <v>305</v>
      </c>
      <c r="X44" s="792"/>
      <c r="Y44" s="703" t="s">
        <v>306</v>
      </c>
      <c r="Z44" s="704"/>
      <c r="AA44" s="780"/>
      <c r="AB44" s="781"/>
      <c r="AC44" s="786"/>
      <c r="AD44" s="789"/>
      <c r="AF44" s="1176" t="str">
        <f>IF('例　①収支予算書　競技会事業費'!AF44="","",'例　①収支予算書　競技会事業費'!AF44)</f>
        <v/>
      </c>
      <c r="AG44" s="1177"/>
      <c r="AH44" s="218">
        <f>IF('例　①収支予算書　競技会事業費'!AH44="","",'例　①収支予算書　競技会事業費'!AH44)</f>
        <v>0</v>
      </c>
      <c r="AI44" s="334" t="str">
        <f>IF('例　①収支予算書　競技会事業費'!AI44="","",'例　①収支予算書　競技会事業費'!AI44)</f>
        <v/>
      </c>
      <c r="AJ44" s="334" t="str">
        <f>IF('例　①収支予算書　競技会事業費'!AJ44="","",'例　①収支予算書　競技会事業費'!AJ44)</f>
        <v/>
      </c>
      <c r="AK44" s="334" t="str">
        <f>IF('例　①収支予算書　競技会事業費'!AK44="","",'例　①収支予算書　競技会事業費'!AK44)</f>
        <v/>
      </c>
      <c r="AL44" s="344" t="str">
        <f>IF('例　①収支予算書　競技会事業費'!AL44="","",'例　①収支予算書　競技会事業費'!AL44)</f>
        <v/>
      </c>
      <c r="AM44" s="222">
        <f>IF('例　①収支予算書　競技会事業費'!AM44="","",'例　①収支予算書　競技会事業費'!AM44)</f>
        <v>0</v>
      </c>
      <c r="AN44" s="334" t="str">
        <f>IF('例　①収支予算書　競技会事業費'!AN44="","",'例　①収支予算書　競技会事業費'!AN44)</f>
        <v/>
      </c>
      <c r="AO44" s="334" t="str">
        <f>IF('例　①収支予算書　競技会事業費'!AO44="","",'例　①収支予算書　競技会事業費'!AO44)</f>
        <v/>
      </c>
      <c r="AP44" s="334" t="str">
        <f>IF('例　①収支予算書　競技会事業費'!AP44="","",'例　①収支予算書　競技会事業費'!AP44)</f>
        <v/>
      </c>
      <c r="AQ44" s="334" t="str">
        <f>IF('例　①収支予算書　競技会事業費'!AQ44="","",'例　①収支予算書　競技会事業費'!AQ44)</f>
        <v/>
      </c>
      <c r="AR44" s="334" t="str">
        <f>IF('例　①収支予算書　競技会事業費'!AR44="","",'例　①収支予算書　競技会事業費'!AR44)</f>
        <v/>
      </c>
      <c r="AS44" s="334" t="str">
        <f>IF('例　①収支予算書　競技会事業費'!AS44="","",'例　①収支予算書　競技会事業費'!AS44)</f>
        <v/>
      </c>
      <c r="AT44" s="334" t="str">
        <f>IF('例　①収支予算書　競技会事業費'!AT44="","",'例　①収支予算書　競技会事業費'!AT44)</f>
        <v/>
      </c>
      <c r="AU44" s="347" t="str">
        <f>IF('例　①収支予算書　競技会事業費'!AU44="","",'例　①収支予算書　競技会事業費'!AU44)</f>
        <v/>
      </c>
    </row>
    <row r="45" spans="1:98" s="73" customFormat="1" ht="17.7" customHeight="1" thickBot="1">
      <c r="A45" s="88"/>
      <c r="B45" s="89"/>
      <c r="C45" s="90"/>
      <c r="D45" s="152"/>
      <c r="E45" s="239"/>
      <c r="F45" s="239"/>
      <c r="G45" s="753" t="str">
        <f>IF('例　①収支予算書　競技会事業費'!G45="","",'例　①収支予算書　競技会事業費'!G45)</f>
        <v>前泊入り(ｺｰﾄ設営含)</v>
      </c>
      <c r="H45" s="754"/>
      <c r="I45" s="754"/>
      <c r="J45" s="755"/>
      <c r="K45" s="771">
        <f>IF('例　①収支予算書　競技会事業費'!K45="","",'例　①収支予算書　競技会事業費'!K45)</f>
        <v>5</v>
      </c>
      <c r="L45" s="772"/>
      <c r="M45" s="709">
        <f>IF('例　①収支予算書　競技会事業費'!M45="","",'例　①収支予算書　競技会事業費'!M45)</f>
        <v>10000</v>
      </c>
      <c r="N45" s="710"/>
      <c r="O45" s="709">
        <f>IF('例　①収支予算書　競技会事業費'!O45="","",'例　①収支予算書　競技会事業費'!O45)</f>
        <v>30000</v>
      </c>
      <c r="P45" s="710"/>
      <c r="Q45" s="709">
        <f>IF('例　①収支予算書　競技会事業費'!Q45="","",'例　①収支予算書　競技会事業費'!Q45)</f>
        <v>1500</v>
      </c>
      <c r="R45" s="793"/>
      <c r="S45" s="709">
        <f>IF('例　①収支予算書　競技会事業費'!S45="","",'例　①収支予算書　競技会事業費'!S45)</f>
        <v>0</v>
      </c>
      <c r="T45" s="710"/>
      <c r="U45" s="709">
        <f>IF('例　①収支予算書　競技会事業費'!U45="","",'例　①収支予算書　競技会事業費'!U45)</f>
        <v>10000</v>
      </c>
      <c r="V45" s="710"/>
      <c r="W45" s="709">
        <f>IF('例　①収支予算書　競技会事業費'!W45="","",'例　①収支予算書　競技会事業費'!W45)</f>
        <v>0</v>
      </c>
      <c r="X45" s="793"/>
      <c r="Y45" s="709">
        <f>IF('例　①収支予算書　競技会事業費'!Y45="","",'例　①収支予算書　競技会事業費'!Y45)</f>
        <v>0</v>
      </c>
      <c r="Z45" s="710"/>
      <c r="AA45" s="782"/>
      <c r="AB45" s="783"/>
      <c r="AC45" s="787"/>
      <c r="AD45" s="790"/>
      <c r="AF45" s="1178" t="str">
        <f>IF('例　①収支予算書　競技会事業費'!AF45="","",'例　①収支予算書　競技会事業費'!AF45)</f>
        <v/>
      </c>
      <c r="AG45" s="1179"/>
      <c r="AH45" s="221">
        <f>IF('例　①収支予算書　競技会事業費'!AH45="","",'例　①収支予算書　競技会事業費'!AH45)</f>
        <v>0</v>
      </c>
      <c r="AI45" s="337" t="str">
        <f>IF('例　①収支予算書　競技会事業費'!AI45="","",'例　①収支予算書　競技会事業費'!AI45)</f>
        <v/>
      </c>
      <c r="AJ45" s="337" t="str">
        <f>IF('例　①収支予算書　競技会事業費'!AJ45="","",'例　①収支予算書　競技会事業費'!AJ45)</f>
        <v/>
      </c>
      <c r="AK45" s="337" t="str">
        <f>IF('例　①収支予算書　競技会事業費'!AK45="","",'例　①収支予算書　競技会事業費'!AK45)</f>
        <v/>
      </c>
      <c r="AL45" s="348" t="str">
        <f>IF('例　①収支予算書　競技会事業費'!AL45="","",'例　①収支予算書　競技会事業費'!AL45)</f>
        <v/>
      </c>
      <c r="AM45" s="226">
        <f>IF('例　①収支予算書　競技会事業費'!AM45="","",'例　①収支予算書　競技会事業費'!AM45)</f>
        <v>0</v>
      </c>
      <c r="AN45" s="337" t="str">
        <f>IF('例　①収支予算書　競技会事業費'!AN45="","",'例　①収支予算書　競技会事業費'!AN45)</f>
        <v/>
      </c>
      <c r="AO45" s="337" t="str">
        <f>IF('例　①収支予算書　競技会事業費'!AO45="","",'例　①収支予算書　競技会事業費'!AO45)</f>
        <v/>
      </c>
      <c r="AP45" s="337" t="str">
        <f>IF('例　①収支予算書　競技会事業費'!AP45="","",'例　①収支予算書　競技会事業費'!AP45)</f>
        <v/>
      </c>
      <c r="AQ45" s="337" t="str">
        <f>IF('例　①収支予算書　競技会事業費'!AQ45="","",'例　①収支予算書　競技会事業費'!AQ45)</f>
        <v/>
      </c>
      <c r="AR45" s="337" t="str">
        <f>IF('例　①収支予算書　競技会事業費'!AR45="","",'例　①収支予算書　競技会事業費'!AR45)</f>
        <v/>
      </c>
      <c r="AS45" s="337" t="str">
        <f>IF('例　①収支予算書　競技会事業費'!AS45="","",'例　①収支予算書　競技会事業費'!AS45)</f>
        <v/>
      </c>
      <c r="AT45" s="337" t="str">
        <f>IF('例　①収支予算書　競技会事業費'!AT45="","",'例　①収支予算書　競技会事業費'!AT45)</f>
        <v/>
      </c>
      <c r="AU45" s="349" t="str">
        <f>IF('例　①収支予算書　競技会事業費'!AU45="","",'例　①収支予算書　競技会事業費'!AU45)</f>
        <v/>
      </c>
    </row>
    <row r="46" spans="1:98" s="73" customFormat="1" ht="17.7" customHeight="1">
      <c r="A46" s="88"/>
      <c r="B46" s="89"/>
      <c r="C46" s="90"/>
      <c r="D46" s="152"/>
      <c r="E46" s="239"/>
      <c r="F46" s="239"/>
      <c r="G46" s="753" t="str">
        <f>IF('例　①収支予算書　競技会事業費'!G46="","",'例　①収支予算書　競技会事業費'!G46)</f>
        <v>大会1日目</v>
      </c>
      <c r="H46" s="754"/>
      <c r="I46" s="754"/>
      <c r="J46" s="755"/>
      <c r="K46" s="771">
        <f>IF('例　①収支予算書　競技会事業費'!K46="","",'例　①収支予算書　競技会事業費'!K46)</f>
        <v>8</v>
      </c>
      <c r="L46" s="772"/>
      <c r="M46" s="709">
        <f>IF('例　①収支予算書　競技会事業費'!M46="","",'例　①収支予算書　競技会事業費'!M46)</f>
        <v>16000</v>
      </c>
      <c r="N46" s="710"/>
      <c r="O46" s="709">
        <f>IF('例　①収支予算書　競技会事業費'!O46="","",'例　①収支予算書　競技会事業費'!O46)</f>
        <v>0</v>
      </c>
      <c r="P46" s="710"/>
      <c r="Q46" s="709">
        <f>IF('例　①収支予算書　競技会事業費'!Q46="","",'例　①収支予算書　競技会事業費'!Q46)</f>
        <v>1500</v>
      </c>
      <c r="R46" s="793"/>
      <c r="S46" s="709">
        <f>IF('例　①収支予算書　競技会事業費'!S46="","",'例　①収支予算書　競技会事業費'!S46)</f>
        <v>400</v>
      </c>
      <c r="T46" s="710"/>
      <c r="U46" s="709">
        <f>IF('例　①収支予算書　競技会事業費'!U46="","",'例　①収支予算書　競技会事業費'!U46)</f>
        <v>20000</v>
      </c>
      <c r="V46" s="710"/>
      <c r="W46" s="709">
        <f>IF('例　①収支予算書　競技会事業費'!W46="","",'例　①収支予算書　競技会事業費'!W46)</f>
        <v>0</v>
      </c>
      <c r="X46" s="793"/>
      <c r="Y46" s="709">
        <f>IF('例　①収支予算書　競技会事業費'!Y46="","",'例　①収支予算書　競技会事業費'!Y46)</f>
        <v>500</v>
      </c>
      <c r="Z46" s="710"/>
      <c r="AA46" s="782"/>
      <c r="AB46" s="783"/>
      <c r="AC46" s="787"/>
      <c r="AD46" s="790"/>
      <c r="AF46" s="86"/>
      <c r="AG46" s="177" t="s">
        <v>292</v>
      </c>
      <c r="AH46" s="325">
        <f>SUM(AH41:AH45)</f>
        <v>46800</v>
      </c>
      <c r="AI46" s="86"/>
      <c r="AJ46" s="86"/>
      <c r="AK46" s="86"/>
      <c r="AL46" s="177" t="s">
        <v>292</v>
      </c>
      <c r="AM46" s="325">
        <f>SUM(AM41:AM45)</f>
        <v>5000</v>
      </c>
      <c r="AN46" s="86"/>
      <c r="AO46" s="182"/>
      <c r="AP46" s="181"/>
      <c r="AQ46" s="181"/>
      <c r="AR46" s="181"/>
      <c r="AS46" s="181"/>
      <c r="AT46" s="181"/>
      <c r="AU46" s="181"/>
    </row>
    <row r="47" spans="1:98" s="73" customFormat="1" ht="17.7" customHeight="1">
      <c r="A47" s="88"/>
      <c r="B47" s="89"/>
      <c r="C47" s="90"/>
      <c r="D47" s="152"/>
      <c r="E47" s="239"/>
      <c r="F47" s="239"/>
      <c r="G47" s="753" t="str">
        <f>IF('例　①収支予算書　競技会事業費'!G47="","",'例　①収支予算書　競技会事業費'!G47)</f>
        <v>大会2日目</v>
      </c>
      <c r="H47" s="754"/>
      <c r="I47" s="754"/>
      <c r="J47" s="755"/>
      <c r="K47" s="771">
        <f>IF('例　①収支予算書　競技会事業費'!K47="","",'例　①収支予算書　競技会事業費'!K47)</f>
        <v>8</v>
      </c>
      <c r="L47" s="772"/>
      <c r="M47" s="709">
        <f>IF('例　①収支予算書　競技会事業費'!M47="","",'例　①収支予算書　競技会事業費'!M47)</f>
        <v>16000</v>
      </c>
      <c r="N47" s="710"/>
      <c r="O47" s="709">
        <f>IF('例　①収支予算書　競技会事業費'!O47="","",'例　①収支予算書　競技会事業費'!O47)</f>
        <v>0</v>
      </c>
      <c r="P47" s="710"/>
      <c r="Q47" s="709">
        <f>IF('例　①収支予算書　競技会事業費'!Q47="","",'例　①収支予算書　競技会事業費'!Q47)</f>
        <v>1500</v>
      </c>
      <c r="R47" s="793"/>
      <c r="S47" s="709">
        <f>IF('例　①収支予算書　競技会事業費'!S47="","",'例　①収支予算書　競技会事業費'!S47)</f>
        <v>400</v>
      </c>
      <c r="T47" s="710"/>
      <c r="U47" s="709">
        <f>IF('例　①収支予算書　競技会事業費'!U47="","",'例　①収支予算書　競技会事業費'!U47)</f>
        <v>0</v>
      </c>
      <c r="V47" s="710"/>
      <c r="W47" s="709">
        <f>IF('例　①収支予算書　競技会事業費'!W47="","",'例　①収支予算書　競技会事業費'!W47)</f>
        <v>0</v>
      </c>
      <c r="X47" s="793"/>
      <c r="Y47" s="709">
        <f>IF('例　①収支予算書　競技会事業費'!Y47="","",'例　①収支予算書　競技会事業費'!Y47)</f>
        <v>500</v>
      </c>
      <c r="Z47" s="710"/>
      <c r="AA47" s="782"/>
      <c r="AB47" s="783"/>
      <c r="AC47" s="787"/>
      <c r="AD47" s="790"/>
      <c r="AF47" s="551" t="s">
        <v>338</v>
      </c>
      <c r="AG47" s="551"/>
      <c r="AH47" s="326">
        <f>AH46+AM46</f>
        <v>51800</v>
      </c>
      <c r="AI47" s="181"/>
      <c r="AJ47" s="181"/>
      <c r="AK47" s="181"/>
      <c r="AL47" s="181"/>
      <c r="AM47" s="181"/>
      <c r="AN47" s="181"/>
      <c r="AO47" s="181"/>
      <c r="AP47" s="181"/>
      <c r="AQ47" s="181"/>
      <c r="AR47" s="181"/>
      <c r="AS47" s="181"/>
      <c r="AT47" s="181"/>
      <c r="AU47" s="181"/>
    </row>
    <row r="48" spans="1:98" s="73" customFormat="1" ht="17.7" customHeight="1" thickBot="1">
      <c r="A48" s="88"/>
      <c r="B48" s="89"/>
      <c r="C48" s="90"/>
      <c r="D48" s="152"/>
      <c r="E48" s="239"/>
      <c r="F48" s="239"/>
      <c r="G48" s="753" t="str">
        <f>IF('例　①収支予算書　競技会事業費'!G48="","",'例　①収支予算書　競技会事業費'!G48)</f>
        <v/>
      </c>
      <c r="H48" s="754"/>
      <c r="I48" s="754"/>
      <c r="J48" s="755"/>
      <c r="K48" s="771">
        <f>IF('例　①収支予算書　競技会事業費'!K48="","",'例　①収支予算書　競技会事業費'!K48)</f>
        <v>0</v>
      </c>
      <c r="L48" s="772"/>
      <c r="M48" s="709">
        <f>IF('例　①収支予算書　競技会事業費'!M48="","",'例　①収支予算書　競技会事業費'!M48)</f>
        <v>0</v>
      </c>
      <c r="N48" s="710"/>
      <c r="O48" s="709">
        <f>IF('例　①収支予算書　競技会事業費'!O48="","",'例　①収支予算書　競技会事業費'!O48)</f>
        <v>0</v>
      </c>
      <c r="P48" s="710"/>
      <c r="Q48" s="709">
        <f>IF('例　①収支予算書　競技会事業費'!Q48="","",'例　①収支予算書　競技会事業費'!Q48)</f>
        <v>0</v>
      </c>
      <c r="R48" s="793"/>
      <c r="S48" s="709">
        <f>IF('例　①収支予算書　競技会事業費'!S48="","",'例　①収支予算書　競技会事業費'!S48)</f>
        <v>0</v>
      </c>
      <c r="T48" s="710"/>
      <c r="U48" s="709">
        <f>IF('例　①収支予算書　競技会事業費'!U48="","",'例　①収支予算書　競技会事業費'!U48)</f>
        <v>0</v>
      </c>
      <c r="V48" s="710"/>
      <c r="W48" s="709">
        <f>IF('例　①収支予算書　競技会事業費'!W48="","",'例　①収支予算書　競技会事業費'!W48)</f>
        <v>0</v>
      </c>
      <c r="X48" s="793"/>
      <c r="Y48" s="709">
        <f>IF('例　①収支予算書　競技会事業費'!Y48="","",'例　①収支予算書　競技会事業費'!Y48)</f>
        <v>0</v>
      </c>
      <c r="Z48" s="710"/>
      <c r="AA48" s="782"/>
      <c r="AB48" s="783"/>
      <c r="AC48" s="787"/>
      <c r="AD48" s="790"/>
      <c r="AF48" s="175"/>
      <c r="AG48" s="175"/>
      <c r="AH48" s="174"/>
      <c r="AO48" s="74"/>
    </row>
    <row r="49" spans="1:70" s="73" customFormat="1" ht="17.7" customHeight="1" thickBot="1">
      <c r="A49" s="92"/>
      <c r="B49" s="94"/>
      <c r="C49" s="93"/>
      <c r="D49" s="153"/>
      <c r="E49" s="240"/>
      <c r="F49" s="240"/>
      <c r="G49" s="1186" t="str">
        <f>IF('例　①収支予算書　競技会事業費'!G49="","",'例　①収支予算書　競技会事業費'!G49)</f>
        <v/>
      </c>
      <c r="H49" s="1187"/>
      <c r="I49" s="1187"/>
      <c r="J49" s="1188"/>
      <c r="K49" s="1189">
        <f>IF('例　①収支予算書　競技会事業費'!K49="","",'例　①収支予算書　競技会事業費'!K49)</f>
        <v>0</v>
      </c>
      <c r="L49" s="1190"/>
      <c r="M49" s="1180">
        <f>IF('例　①収支予算書　競技会事業費'!M49="","",'例　①収支予算書　競技会事業費'!M49)</f>
        <v>0</v>
      </c>
      <c r="N49" s="1181"/>
      <c r="O49" s="1180">
        <f>IF('例　①収支予算書　競技会事業費'!O49="","",'例　①収支予算書　競技会事業費'!O49)</f>
        <v>0</v>
      </c>
      <c r="P49" s="1181"/>
      <c r="Q49" s="1180">
        <f>IF('例　①収支予算書　競技会事業費'!Q49="","",'例　①収支予算書　競技会事業費'!Q49)</f>
        <v>0</v>
      </c>
      <c r="R49" s="1191"/>
      <c r="S49" s="1180">
        <f>IF('例　①収支予算書　競技会事業費'!S49="","",'例　①収支予算書　競技会事業費'!S49)</f>
        <v>0</v>
      </c>
      <c r="T49" s="1181"/>
      <c r="U49" s="1180">
        <f>IF('例　①収支予算書　競技会事業費'!U49="","",'例　①収支予算書　競技会事業費'!U49)</f>
        <v>0</v>
      </c>
      <c r="V49" s="1181"/>
      <c r="W49" s="1180">
        <f>IF('例　①収支予算書　競技会事業費'!W49="","",'例　①収支予算書　競技会事業費'!W49)</f>
        <v>0</v>
      </c>
      <c r="X49" s="1191"/>
      <c r="Y49" s="1180">
        <f>IF('例　①収支予算書　競技会事業費'!Y49="","",'例　①収支予算書　競技会事業費'!Y49)</f>
        <v>0</v>
      </c>
      <c r="Z49" s="1181"/>
      <c r="AA49" s="1182"/>
      <c r="AB49" s="1183"/>
      <c r="AC49" s="1184"/>
      <c r="AD49" s="1185"/>
      <c r="AF49" s="642" t="s">
        <v>296</v>
      </c>
      <c r="AG49" s="643"/>
      <c r="AH49" s="720" t="s">
        <v>314</v>
      </c>
      <c r="AI49" s="721"/>
      <c r="AJ49" s="721"/>
      <c r="AK49" s="722"/>
      <c r="AL49" s="717" t="s">
        <v>299</v>
      </c>
      <c r="AM49" s="718"/>
      <c r="AN49" s="718"/>
      <c r="AO49" s="718"/>
      <c r="AP49" s="718"/>
      <c r="AQ49" s="718"/>
      <c r="AR49" s="718"/>
      <c r="AS49" s="718"/>
      <c r="AT49" s="718"/>
      <c r="AU49" s="718"/>
      <c r="AV49" s="719"/>
      <c r="AW49" s="844" t="s">
        <v>303</v>
      </c>
      <c r="AX49" s="1239"/>
      <c r="AY49" s="845"/>
      <c r="AZ49" s="845"/>
      <c r="BA49" s="845"/>
      <c r="BB49" s="846"/>
      <c r="BL49" s="111"/>
      <c r="BM49" s="111"/>
      <c r="BN49" s="111"/>
      <c r="BO49" s="74"/>
      <c r="BP49" s="74"/>
      <c r="BQ49" s="74"/>
      <c r="BR49" s="74"/>
    </row>
    <row r="50" spans="1:70" s="73" customFormat="1" ht="17.7" customHeight="1" thickBot="1">
      <c r="A50" s="542" t="s">
        <v>1</v>
      </c>
      <c r="B50" s="543"/>
      <c r="C50" s="544"/>
      <c r="D50" s="646">
        <f>IF('例　①収支予算書　競技会事業費'!D50="","",'例　①収支予算書　競技会事業費'!D50)</f>
        <v>300</v>
      </c>
      <c r="E50" s="647"/>
      <c r="F50" s="648"/>
      <c r="G50" s="1198" t="str">
        <f>IF('例　①収支予算書　競技会事業費'!G50="","",'例　①収支予算書　競技会事業費'!G50)</f>
        <v>郵便代</v>
      </c>
      <c r="H50" s="1199"/>
      <c r="I50" s="1199"/>
      <c r="J50" s="1200"/>
      <c r="K50" s="1201">
        <f>IF('例　①収支予算書　競技会事業費'!K50="","",'例　①収支予算書　競技会事業費'!K50)</f>
        <v>300</v>
      </c>
      <c r="L50" s="1202"/>
      <c r="M50" s="1203" t="str">
        <f>IF('例　①収支予算書　競技会事業費'!M50="","",'例　①収支予算書　競技会事業費'!M50)</f>
        <v/>
      </c>
      <c r="N50" s="1203"/>
      <c r="O50" s="1203"/>
      <c r="P50" s="1203"/>
      <c r="Q50" s="1201" t="str">
        <f>IF('例　①収支予算書　競技会事業費'!Q50="","",'例　①収支予算書　競技会事業費'!Q50)</f>
        <v/>
      </c>
      <c r="R50" s="1202"/>
      <c r="S50" s="1203" t="str">
        <f>IF('例　①収支予算書　競技会事業費'!S50="","",'例　①収支予算書　競技会事業費'!S50)</f>
        <v/>
      </c>
      <c r="T50" s="1203"/>
      <c r="U50" s="1203"/>
      <c r="V50" s="1203"/>
      <c r="W50" s="1201" t="str">
        <f>IF('例　①収支予算書　競技会事業費'!W50="","",'例　①収支予算書　競技会事業費'!W50)</f>
        <v/>
      </c>
      <c r="X50" s="1202"/>
      <c r="Y50" s="1209" t="str">
        <f>IF('例　①収支予算書　競技会事業費'!Y50="","",'例　①収支予算書　競技会事業費'!Y50)</f>
        <v/>
      </c>
      <c r="Z50" s="1209"/>
      <c r="AA50" s="1209"/>
      <c r="AB50" s="1209"/>
      <c r="AC50" s="1210" t="str">
        <f>IF('例　①収支予算書　競技会事業費'!AC50="","",'例　①収支予算書　競技会事業費'!AC50)</f>
        <v/>
      </c>
      <c r="AD50" s="1211"/>
      <c r="AF50" s="705" t="s">
        <v>316</v>
      </c>
      <c r="AG50" s="706"/>
      <c r="AH50" s="295" t="s">
        <v>292</v>
      </c>
      <c r="AI50" s="299" t="s">
        <v>391</v>
      </c>
      <c r="AJ50" s="300" t="s">
        <v>290</v>
      </c>
      <c r="AK50" s="301" t="s">
        <v>300</v>
      </c>
      <c r="AL50" s="295" t="s">
        <v>292</v>
      </c>
      <c r="AM50" s="350">
        <f>IF('例　①収支予算書　競技会事業費'!AM50="","",'例　①収支予算書　競技会事業費'!AM50)</f>
        <v>500</v>
      </c>
      <c r="AN50" s="350">
        <f>IF('例　①収支予算書　競技会事業費'!AN50="","",'例　①収支予算書　競技会事業費'!AN50)</f>
        <v>1000</v>
      </c>
      <c r="AO50" s="350" t="str">
        <f>IF('例　①収支予算書　競技会事業費'!AO50="","",'例　①収支予算書　競技会事業費'!AO50)</f>
        <v/>
      </c>
      <c r="AP50" s="350" t="str">
        <f>IF('例　①収支予算書　競技会事業費'!AP50="","",'例　①収支予算書　競技会事業費'!AP50)</f>
        <v/>
      </c>
      <c r="AQ50" s="350" t="str">
        <f>IF('例　①収支予算書　競技会事業費'!AQ50="","",'例　①収支予算書　競技会事業費'!AQ50)</f>
        <v/>
      </c>
      <c r="AR50" s="350" t="str">
        <f>IF('例　①収支予算書　競技会事業費'!AR50="","",'例　①収支予算書　競技会事業費'!AR50)</f>
        <v/>
      </c>
      <c r="AS50" s="350" t="str">
        <f>IF('例　①収支予算書　競技会事業費'!AS50="","",'例　①収支予算書　競技会事業費'!AS50)</f>
        <v/>
      </c>
      <c r="AT50" s="361" t="str">
        <f>IF('例　①収支予算書　競技会事業費'!AT50="","",'例　①収支予算書　競技会事業費'!AT50)</f>
        <v/>
      </c>
      <c r="AU50" s="414" t="str">
        <f>IF('例　①収支予算書　競技会事業費'!AU50="","",'例　①収支予算書　競技会事業費'!AU50)</f>
        <v/>
      </c>
      <c r="AV50" s="415" t="str">
        <f>IF('例　①収支予算書　競技会事業費'!AV50="","",'例　①収支予算書　競技会事業費'!AV50)</f>
        <v/>
      </c>
      <c r="AW50" s="295" t="s">
        <v>292</v>
      </c>
      <c r="AX50" s="416">
        <f>IF('例　①収支予算書　競技会事業費'!AX50="","",'例　①収支予算書　競技会事業費'!AX50)</f>
        <v>500</v>
      </c>
      <c r="AY50" s="417" t="str">
        <f>IF('例　①収支予算書　競技会事業費'!AY50="","",'例　①収支予算書　競技会事業費'!AY50)</f>
        <v/>
      </c>
      <c r="AZ50" s="417" t="str">
        <f>IF('例　①収支予算書　競技会事業費'!AZ50="","",'例　①収支予算書　競技会事業費'!AZ50)</f>
        <v/>
      </c>
      <c r="BA50" s="417" t="str">
        <f>IF('例　①収支予算書　競技会事業費'!BA50="","",'例　①収支予算書　競技会事業費'!BA50)</f>
        <v/>
      </c>
      <c r="BB50" s="418" t="str">
        <f>IF('例　①収支予算書　競技会事業費'!BB50="","",'例　①収支予算書　競技会事業費'!BB50)</f>
        <v/>
      </c>
      <c r="BC50" s="313" t="s">
        <v>376</v>
      </c>
      <c r="BK50" s="111"/>
    </row>
    <row r="51" spans="1:70" s="73" customFormat="1" ht="17.7" customHeight="1" thickTop="1">
      <c r="A51" s="681" t="s">
        <v>61</v>
      </c>
      <c r="B51" s="682"/>
      <c r="C51" s="683"/>
      <c r="D51" s="649">
        <f>IF('例　①収支予算書　競技会事業費'!D51="","",'例　①収支予算書　競技会事業費'!D51)</f>
        <v>14200</v>
      </c>
      <c r="E51" s="650"/>
      <c r="F51" s="651"/>
      <c r="G51" s="1192" t="str">
        <f>IF('例　①収支予算書　競技会事業費'!G51="","",'例　①収支予算書　競技会事業費'!G51)</f>
        <v>ラインテープ2コート</v>
      </c>
      <c r="H51" s="1193"/>
      <c r="I51" s="1193"/>
      <c r="J51" s="1194"/>
      <c r="K51" s="1195">
        <f>IF('例　①収支予算書　競技会事業費'!K51="","",'例　①収支予算書　競技会事業費'!K51)</f>
        <v>14000</v>
      </c>
      <c r="L51" s="1196"/>
      <c r="M51" s="1197" t="str">
        <f>IF('例　①収支予算書　競技会事業費'!M51="","",'例　①収支予算書　競技会事業費'!M51)</f>
        <v>靴袋代</v>
      </c>
      <c r="N51" s="1197"/>
      <c r="O51" s="1197"/>
      <c r="P51" s="1197"/>
      <c r="Q51" s="1195">
        <f>IF('例　①収支予算書　競技会事業費'!Q51="","",'例　①収支予算書　競技会事業費'!Q51)</f>
        <v>200</v>
      </c>
      <c r="R51" s="1196"/>
      <c r="S51" s="1197" t="str">
        <f>IF('例　①収支予算書　競技会事業費'!S51="","",'例　①収支予算書　競技会事業費'!S51)</f>
        <v/>
      </c>
      <c r="T51" s="1197"/>
      <c r="U51" s="1197"/>
      <c r="V51" s="1197"/>
      <c r="W51" s="1195" t="str">
        <f>IF('例　①収支予算書　競技会事業費'!W51="","",'例　①収支予算書　競技会事業費'!W51)</f>
        <v/>
      </c>
      <c r="X51" s="1196"/>
      <c r="Y51" s="1204" t="str">
        <f>IF('例　①収支予算書　競技会事業費'!Y51="","",'例　①収支予算書　競技会事業費'!Y51)</f>
        <v/>
      </c>
      <c r="Z51" s="1204"/>
      <c r="AA51" s="1204"/>
      <c r="AB51" s="1204"/>
      <c r="AC51" s="1205" t="str">
        <f>IF('例　①収支予算書　競技会事業費'!AC51="","",'例　①収支予算書　競技会事業費'!AC51)</f>
        <v/>
      </c>
      <c r="AD51" s="1206"/>
      <c r="AF51" s="1207" t="str">
        <f>IF('例　①収支予算書　競技会事業費'!AF51="","",'例　①収支予算書　競技会事業費'!AF51)</f>
        <v>前泊入り(ｺｰﾄ設営含)</v>
      </c>
      <c r="AG51" s="1208"/>
      <c r="AH51" s="328">
        <f>IF('例　①収支予算書　競技会事業費'!AH51="","",'例　①収支予算書　競技会事業費'!AH51)</f>
        <v>40000</v>
      </c>
      <c r="AI51" s="352">
        <f>IF('例　①収支予算書　競技会事業費'!AI51="","",'例　①収支予算書　競技会事業費'!AI51)</f>
        <v>5</v>
      </c>
      <c r="AJ51" s="345">
        <f>IF('例　①収支予算書　競技会事業費'!AJ51="","",'例　①収支予算書　競技会事業費'!AJ51)</f>
        <v>2000</v>
      </c>
      <c r="AK51" s="346">
        <f>IF('例　①収支予算書　競技会事業費'!AK51="","",'例　①収支予算書　競技会事業費'!AK51)</f>
        <v>3</v>
      </c>
      <c r="AL51" s="328">
        <f>IF('例　①収支予算書　競技会事業費'!AL51="","",'例　①収支予算書　競技会事業費'!AL51)</f>
        <v>1500</v>
      </c>
      <c r="AM51" s="381">
        <f>IF('例　①収支予算書　競技会事業費'!AM51="","",'例　①収支予算書　競技会事業費'!AM51)</f>
        <v>1</v>
      </c>
      <c r="AN51" s="381">
        <f>IF('例　①収支予算書　競技会事業費'!AN51="","",'例　①収支予算書　競技会事業費'!AN51)</f>
        <v>1</v>
      </c>
      <c r="AO51" s="381" t="str">
        <f>IF('例　①収支予算書　競技会事業費'!AO51="","",'例　①収支予算書　競技会事業費'!AO51)</f>
        <v/>
      </c>
      <c r="AP51" s="381" t="str">
        <f>IF('例　①収支予算書　競技会事業費'!AP51="","",'例　①収支予算書　競技会事業費'!AP51)</f>
        <v/>
      </c>
      <c r="AQ51" s="381" t="str">
        <f>IF('例　①収支予算書　競技会事業費'!AQ51="","",'例　①収支予算書　競技会事業費'!AQ51)</f>
        <v/>
      </c>
      <c r="AR51" s="381" t="str">
        <f>IF('例　①収支予算書　競技会事業費'!AR51="","",'例　①収支予算書　競技会事業費'!AR51)</f>
        <v/>
      </c>
      <c r="AS51" s="381" t="str">
        <f>IF('例　①収支予算書　競技会事業費'!AS51="","",'例　①収支予算書　競技会事業費'!AS51)</f>
        <v/>
      </c>
      <c r="AT51" s="409" t="str">
        <f>IF('例　①収支予算書　競技会事業費'!AT51="","",'例　①収支予算書　競技会事業費'!AT51)</f>
        <v/>
      </c>
      <c r="AU51" s="419" t="str">
        <f>IF('例　①収支予算書　競技会事業費'!AU51="","",'例　①収支予算書　競技会事業費'!AU51)</f>
        <v/>
      </c>
      <c r="AV51" s="420" t="str">
        <f>IF('例　①収支予算書　競技会事業費'!AV51="","",'例　①収支予算書　競技会事業費'!AV51)</f>
        <v/>
      </c>
      <c r="AW51" s="222">
        <f>IF('例　①収支予算書　競技会事業費'!AW51="","",'例　①収支予算書　競技会事業費'!AW51)</f>
        <v>0</v>
      </c>
      <c r="AX51" s="421" t="str">
        <f>IF('例　①収支予算書　競技会事業費'!AX51="","",'例　①収支予算書　競技会事業費'!AX51)</f>
        <v/>
      </c>
      <c r="AY51" s="421" t="str">
        <f>IF('例　①収支予算書　競技会事業費'!AY51="","",'例　①収支予算書　競技会事業費'!AY51)</f>
        <v/>
      </c>
      <c r="AZ51" s="421" t="str">
        <f>IF('例　①収支予算書　競技会事業費'!AZ51="","",'例　①収支予算書　競技会事業費'!AZ51)</f>
        <v/>
      </c>
      <c r="BA51" s="421" t="str">
        <f>IF('例　①収支予算書　競技会事業費'!BA51="","",'例　①収支予算書　競技会事業費'!BA51)</f>
        <v/>
      </c>
      <c r="BB51" s="422" t="str">
        <f>IF('例　①収支予算書　競技会事業費'!BB51="","",'例　①収支予算書　競技会事業費'!BB51)</f>
        <v/>
      </c>
      <c r="BI51" s="111"/>
      <c r="BJ51" s="111"/>
    </row>
    <row r="52" spans="1:70" s="73" customFormat="1" ht="17.7" customHeight="1" thickBot="1">
      <c r="A52" s="92"/>
      <c r="B52" s="94"/>
      <c r="C52" s="93"/>
      <c r="D52" s="153"/>
      <c r="E52" s="240"/>
      <c r="F52" s="240"/>
      <c r="G52" s="1217" t="str">
        <f>IF('例　①収支予算書　競技会事業費'!G52="","",'例　①収支予算書　競技会事業費'!G52)</f>
        <v/>
      </c>
      <c r="H52" s="1218"/>
      <c r="I52" s="1218"/>
      <c r="J52" s="1219"/>
      <c r="K52" s="1215" t="str">
        <f>IF('例　①収支予算書　競技会事業費'!K52="","",'例　①収支予算書　競技会事業費'!K52)</f>
        <v/>
      </c>
      <c r="L52" s="1216"/>
      <c r="M52" s="1220" t="str">
        <f>IF('例　①収支予算書　競技会事業費'!M52="","",'例　①収支予算書　競技会事業費'!M52)</f>
        <v/>
      </c>
      <c r="N52" s="1220"/>
      <c r="O52" s="1220"/>
      <c r="P52" s="1220"/>
      <c r="Q52" s="1215" t="str">
        <f>IF('例　①収支予算書　競技会事業費'!Q52="","",'例　①収支予算書　競技会事業費'!Q52)</f>
        <v/>
      </c>
      <c r="R52" s="1216"/>
      <c r="S52" s="1220" t="str">
        <f>IF('例　①収支予算書　競技会事業費'!S52="","",'例　①収支予算書　競技会事業費'!S52)</f>
        <v/>
      </c>
      <c r="T52" s="1220"/>
      <c r="U52" s="1220"/>
      <c r="V52" s="1220"/>
      <c r="W52" s="1215" t="str">
        <f>IF('例　①収支予算書　競技会事業費'!W52="","",'例　①収支予算書　競技会事業費'!W52)</f>
        <v/>
      </c>
      <c r="X52" s="1216"/>
      <c r="Y52" s="1212" t="str">
        <f>IF('例　①収支予算書　競技会事業費'!Y52="","",'例　①収支予算書　競技会事業費'!Y52)</f>
        <v/>
      </c>
      <c r="Z52" s="1212"/>
      <c r="AA52" s="1212"/>
      <c r="AB52" s="1212"/>
      <c r="AC52" s="1213" t="str">
        <f>IF('例　①収支予算書　競技会事業費'!AC52="","",'例　①収支予算書　競技会事業費'!AC52)</f>
        <v/>
      </c>
      <c r="AD52" s="1214"/>
      <c r="AF52" s="1176" t="str">
        <f>IF('例　①収支予算書　競技会事業費'!AF52="","",'例　①収支予算書　競技会事業費'!AF52)</f>
        <v>大会1日目</v>
      </c>
      <c r="AG52" s="1177"/>
      <c r="AH52" s="220">
        <f>IF('例　①収支予算書　競技会事業費'!AH52="","",'例　①収支予算書　競技会事業費'!AH52)</f>
        <v>16000</v>
      </c>
      <c r="AI52" s="353">
        <f>IF('例　①収支予算書　競技会事業費'!AI52="","",'例　①収支予算書　競技会事業費'!AI52)</f>
        <v>8</v>
      </c>
      <c r="AJ52" s="350">
        <f>IF('例　①収支予算書　競技会事業費'!AJ52="","",'例　①収支予算書　競技会事業費'!AJ52)</f>
        <v>2000</v>
      </c>
      <c r="AK52" s="351" t="str">
        <f>IF('例　①収支予算書　競技会事業費'!AK52="","",'例　①収支予算書　競技会事業費'!AK52)</f>
        <v/>
      </c>
      <c r="AL52" s="220">
        <f>IF('例　①収支予算書　競技会事業費'!AL52="","",'例　①収支予算書　競技会事業費'!AL52)</f>
        <v>1500</v>
      </c>
      <c r="AM52" s="385">
        <f>IF('例　①収支予算書　競技会事業費'!AM52="","",'例　①収支予算書　競技会事業費'!AM52)</f>
        <v>1</v>
      </c>
      <c r="AN52" s="385">
        <f>IF('例　①収支予算書　競技会事業費'!AN52="","",'例　①収支予算書　競技会事業費'!AN52)</f>
        <v>1</v>
      </c>
      <c r="AO52" s="385" t="str">
        <f>IF('例　①収支予算書　競技会事業費'!AO52="","",'例　①収支予算書　競技会事業費'!AO52)</f>
        <v/>
      </c>
      <c r="AP52" s="385" t="str">
        <f>IF('例　①収支予算書　競技会事業費'!AP52="","",'例　①収支予算書　競技会事業費'!AP52)</f>
        <v/>
      </c>
      <c r="AQ52" s="385" t="str">
        <f>IF('例　①収支予算書　競技会事業費'!AQ52="","",'例　①収支予算書　競技会事業費'!AQ52)</f>
        <v/>
      </c>
      <c r="AR52" s="385" t="str">
        <f>IF('例　①収支予算書　競技会事業費'!AR52="","",'例　①収支予算書　競技会事業費'!AR52)</f>
        <v/>
      </c>
      <c r="AS52" s="385" t="str">
        <f>IF('例　①収支予算書　競技会事業費'!AS52="","",'例　①収支予算書　競技会事業費'!AS52)</f>
        <v/>
      </c>
      <c r="AT52" s="386" t="str">
        <f>IF('例　①収支予算書　競技会事業費'!AT52="","",'例　①収支予算書　競技会事業費'!AT52)</f>
        <v/>
      </c>
      <c r="AU52" s="423" t="str">
        <f>IF('例　①収支予算書　競技会事業費'!AU52="","",'例　①収支予算書　競技会事業費'!AU52)</f>
        <v/>
      </c>
      <c r="AV52" s="424" t="str">
        <f>IF('例　①収支予算書　競技会事業費'!AV52="","",'例　①収支予算書　競技会事業費'!AV52)</f>
        <v/>
      </c>
      <c r="AW52" s="224">
        <f>IF('例　①収支予算書　競技会事業費'!AW52="","",'例　①収支予算書　競技会事業費'!AW52)</f>
        <v>500</v>
      </c>
      <c r="AX52" s="425">
        <f>IF('例　①収支予算書　競技会事業費'!AX52="","",'例　①収支予算書　競技会事業費'!AX52)</f>
        <v>1</v>
      </c>
      <c r="AY52" s="425" t="str">
        <f>IF('例　①収支予算書　競技会事業費'!AY52="","",'例　①収支予算書　競技会事業費'!AY52)</f>
        <v/>
      </c>
      <c r="AZ52" s="425" t="str">
        <f>IF('例　①収支予算書　競技会事業費'!AZ52="","",'例　①収支予算書　競技会事業費'!AZ52)</f>
        <v/>
      </c>
      <c r="BA52" s="425" t="str">
        <f>IF('例　①収支予算書　競技会事業費'!BA52="","",'例　①収支予算書　競技会事業費'!BA52)</f>
        <v/>
      </c>
      <c r="BB52" s="426" t="str">
        <f>IF('例　①収支予算書　競技会事業費'!BB52="","",'例　①収支予算書　競技会事業費'!BB52)</f>
        <v/>
      </c>
    </row>
    <row r="53" spans="1:70" s="73" customFormat="1" ht="17.7" customHeight="1" thickBot="1">
      <c r="A53" s="542" t="s">
        <v>62</v>
      </c>
      <c r="B53" s="543"/>
      <c r="C53" s="544"/>
      <c r="D53" s="646">
        <f>IF('例　①収支予算書　競技会事業費'!D53="","",'例　①収支予算書　競技会事業費'!D53)</f>
        <v>0</v>
      </c>
      <c r="E53" s="647"/>
      <c r="F53" s="648"/>
      <c r="G53" s="1198" t="str">
        <f>IF('例　①収支予算書　競技会事業費'!G53="","",'例　①収支予算書　競技会事業費'!G53)</f>
        <v/>
      </c>
      <c r="H53" s="1199"/>
      <c r="I53" s="1199"/>
      <c r="J53" s="1200"/>
      <c r="K53" s="1201" t="str">
        <f>IF('例　①収支予算書　競技会事業費'!K53="","",'例　①収支予算書　競技会事業費'!K53)</f>
        <v/>
      </c>
      <c r="L53" s="1202"/>
      <c r="M53" s="1203" t="str">
        <f>IF('例　①収支予算書　競技会事業費'!M53="","",'例　①収支予算書　競技会事業費'!M53)</f>
        <v/>
      </c>
      <c r="N53" s="1203"/>
      <c r="O53" s="1203"/>
      <c r="P53" s="1203"/>
      <c r="Q53" s="1201" t="str">
        <f>IF('例　①収支予算書　競技会事業費'!Q53="","",'例　①収支予算書　競技会事業費'!Q53)</f>
        <v/>
      </c>
      <c r="R53" s="1202"/>
      <c r="S53" s="1203" t="str">
        <f>IF('例　①収支予算書　競技会事業費'!S53="","",'例　①収支予算書　競技会事業費'!S53)</f>
        <v/>
      </c>
      <c r="T53" s="1203"/>
      <c r="U53" s="1203"/>
      <c r="V53" s="1203"/>
      <c r="W53" s="1201" t="str">
        <f>IF('例　①収支予算書　競技会事業費'!W53="","",'例　①収支予算書　競技会事業費'!W53)</f>
        <v/>
      </c>
      <c r="X53" s="1202"/>
      <c r="Y53" s="1209" t="str">
        <f>IF('例　①収支予算書　競技会事業費'!Y53="","",'例　①収支予算書　競技会事業費'!Y53)</f>
        <v/>
      </c>
      <c r="Z53" s="1209"/>
      <c r="AA53" s="1209"/>
      <c r="AB53" s="1209"/>
      <c r="AC53" s="1210" t="str">
        <f>IF('例　①収支予算書　競技会事業費'!AC53="","",'例　①収支予算書　競技会事業費'!AC53)</f>
        <v/>
      </c>
      <c r="AD53" s="1211"/>
      <c r="AF53" s="1176" t="str">
        <f>IF('例　①収支予算書　競技会事業費'!AF53="","",'例　①収支予算書　競技会事業費'!AF53)</f>
        <v>大会2日目</v>
      </c>
      <c r="AG53" s="1177"/>
      <c r="AH53" s="220">
        <f>IF('例　①収支予算書　競技会事業費'!AH53="","",'例　①収支予算書　競技会事業費'!AH53)</f>
        <v>16000</v>
      </c>
      <c r="AI53" s="353">
        <f>IF('例　①収支予算書　競技会事業費'!AI53="","",'例　①収支予算書　競技会事業費'!AI53)</f>
        <v>8</v>
      </c>
      <c r="AJ53" s="350">
        <f>IF('例　①収支予算書　競技会事業費'!AJ53="","",'例　①収支予算書　競技会事業費'!AJ53)</f>
        <v>2000</v>
      </c>
      <c r="AK53" s="351" t="str">
        <f>IF('例　①収支予算書　競技会事業費'!AK53="","",'例　①収支予算書　競技会事業費'!AK53)</f>
        <v/>
      </c>
      <c r="AL53" s="220">
        <f>IF('例　①収支予算書　競技会事業費'!AL53="","",'例　①収支予算書　競技会事業費'!AL53)</f>
        <v>1500</v>
      </c>
      <c r="AM53" s="385">
        <f>IF('例　①収支予算書　競技会事業費'!AM53="","",'例　①収支予算書　競技会事業費'!AM53)</f>
        <v>1</v>
      </c>
      <c r="AN53" s="385">
        <f>IF('例　①収支予算書　競技会事業費'!AN53="","",'例　①収支予算書　競技会事業費'!AN53)</f>
        <v>1</v>
      </c>
      <c r="AO53" s="385" t="str">
        <f>IF('例　①収支予算書　競技会事業費'!AO53="","",'例　①収支予算書　競技会事業費'!AO53)</f>
        <v/>
      </c>
      <c r="AP53" s="385" t="str">
        <f>IF('例　①収支予算書　競技会事業費'!AP53="","",'例　①収支予算書　競技会事業費'!AP53)</f>
        <v/>
      </c>
      <c r="AQ53" s="385" t="str">
        <f>IF('例　①収支予算書　競技会事業費'!AQ53="","",'例　①収支予算書　競技会事業費'!AQ53)</f>
        <v/>
      </c>
      <c r="AR53" s="385" t="str">
        <f>IF('例　①収支予算書　競技会事業費'!AR53="","",'例　①収支予算書　競技会事業費'!AR53)</f>
        <v/>
      </c>
      <c r="AS53" s="385" t="str">
        <f>IF('例　①収支予算書　競技会事業費'!AS53="","",'例　①収支予算書　競技会事業費'!AS53)</f>
        <v/>
      </c>
      <c r="AT53" s="386" t="str">
        <f>IF('例　①収支予算書　競技会事業費'!AT53="","",'例　①収支予算書　競技会事業費'!AT53)</f>
        <v/>
      </c>
      <c r="AU53" s="423" t="str">
        <f>IF('例　①収支予算書　競技会事業費'!AU53="","",'例　①収支予算書　競技会事業費'!AU53)</f>
        <v/>
      </c>
      <c r="AV53" s="424" t="str">
        <f>IF('例　①収支予算書　競技会事業費'!AV53="","",'例　①収支予算書　競技会事業費'!AV53)</f>
        <v/>
      </c>
      <c r="AW53" s="224">
        <f>IF('例　①収支予算書　競技会事業費'!AW53="","",'例　①収支予算書　競技会事業費'!AW53)</f>
        <v>500</v>
      </c>
      <c r="AX53" s="425">
        <f>IF('例　①収支予算書　競技会事業費'!AX53="","",'例　①収支予算書　競技会事業費'!AX53)</f>
        <v>1</v>
      </c>
      <c r="AY53" s="425" t="str">
        <f>IF('例　①収支予算書　競技会事業費'!AY53="","",'例　①収支予算書　競技会事業費'!AY53)</f>
        <v/>
      </c>
      <c r="AZ53" s="425" t="str">
        <f>IF('例　①収支予算書　競技会事業費'!AZ53="","",'例　①収支予算書　競技会事業費'!AZ53)</f>
        <v/>
      </c>
      <c r="BA53" s="425" t="str">
        <f>IF('例　①収支予算書　競技会事業費'!BA53="","",'例　①収支予算書　競技会事業費'!BA53)</f>
        <v/>
      </c>
      <c r="BB53" s="426" t="str">
        <f>IF('例　①収支予算書　競技会事業費'!BB53="","",'例　①収支予算書　競技会事業費'!BB53)</f>
        <v/>
      </c>
      <c r="BC53" s="313" t="s">
        <v>440</v>
      </c>
    </row>
    <row r="54" spans="1:70" s="73" customFormat="1" ht="17.7" customHeight="1" thickBot="1">
      <c r="A54" s="542" t="s">
        <v>63</v>
      </c>
      <c r="B54" s="543"/>
      <c r="C54" s="544"/>
      <c r="D54" s="646">
        <f>IF('例　①収支予算書　競技会事業費'!D54="","",'例　①収支予算書　競技会事業費'!D54)</f>
        <v>50000</v>
      </c>
      <c r="E54" s="647"/>
      <c r="F54" s="648"/>
      <c r="G54" s="1198" t="str">
        <f>IF('例　①収支予算書　競技会事業費'!G54="","",'例　①収支予算書　競技会事業費'!G54)</f>
        <v>プログラム印刷</v>
      </c>
      <c r="H54" s="1199"/>
      <c r="I54" s="1199"/>
      <c r="J54" s="1200"/>
      <c r="K54" s="1201">
        <f>IF('例　①収支予算書　競技会事業費'!K54="","",'例　①収支予算書　競技会事業費'!K54)</f>
        <v>50000</v>
      </c>
      <c r="L54" s="1202"/>
      <c r="M54" s="1203" t="str">
        <f>IF('例　①収支予算書　競技会事業費'!M54="","",'例　①収支予算書　競技会事業費'!M54)</f>
        <v/>
      </c>
      <c r="N54" s="1203"/>
      <c r="O54" s="1203"/>
      <c r="P54" s="1203"/>
      <c r="Q54" s="1201" t="str">
        <f>IF('例　①収支予算書　競技会事業費'!Q54="","",'例　①収支予算書　競技会事業費'!Q54)</f>
        <v/>
      </c>
      <c r="R54" s="1202"/>
      <c r="S54" s="1203" t="str">
        <f>IF('例　①収支予算書　競技会事業費'!S54="","",'例　①収支予算書　競技会事業費'!S54)</f>
        <v/>
      </c>
      <c r="T54" s="1203"/>
      <c r="U54" s="1203"/>
      <c r="V54" s="1203"/>
      <c r="W54" s="1201" t="str">
        <f>IF('例　①収支予算書　競技会事業費'!W54="","",'例　①収支予算書　競技会事業費'!W54)</f>
        <v/>
      </c>
      <c r="X54" s="1202"/>
      <c r="Y54" s="1209" t="str">
        <f>IF('例　①収支予算書　競技会事業費'!Y54="","",'例　①収支予算書　競技会事業費'!Y54)</f>
        <v/>
      </c>
      <c r="Z54" s="1209"/>
      <c r="AA54" s="1209"/>
      <c r="AB54" s="1209"/>
      <c r="AC54" s="1210" t="str">
        <f>IF('例　①収支予算書　競技会事業費'!AC54="","",'例　①収支予算書　競技会事業費'!AC54)</f>
        <v/>
      </c>
      <c r="AD54" s="1211"/>
      <c r="AF54" s="1176" t="str">
        <f>IF('例　①収支予算書　競技会事業費'!AF54="","",'例　①収支予算書　競技会事業費'!AF54)</f>
        <v/>
      </c>
      <c r="AG54" s="1177"/>
      <c r="AH54" s="220">
        <f>IF('例　①収支予算書　競技会事業費'!AH54="","",'例　①収支予算書　競技会事業費'!AH54)</f>
        <v>0</v>
      </c>
      <c r="AI54" s="353" t="str">
        <f>IF('例　①収支予算書　競技会事業費'!AI54="","",'例　①収支予算書　競技会事業費'!AI54)</f>
        <v/>
      </c>
      <c r="AJ54" s="350" t="str">
        <f>IF('例　①収支予算書　競技会事業費'!AJ54="","",'例　①収支予算書　競技会事業費'!AJ54)</f>
        <v/>
      </c>
      <c r="AK54" s="351" t="str">
        <f>IF('例　①収支予算書　競技会事業費'!AK54="","",'例　①収支予算書　競技会事業費'!AK54)</f>
        <v/>
      </c>
      <c r="AL54" s="220">
        <f>IF('例　①収支予算書　競技会事業費'!AL54="","",'例　①収支予算書　競技会事業費'!AL54)</f>
        <v>0</v>
      </c>
      <c r="AM54" s="385" t="str">
        <f>IF('例　①収支予算書　競技会事業費'!AM54="","",'例　①収支予算書　競技会事業費'!AM54)</f>
        <v/>
      </c>
      <c r="AN54" s="385" t="str">
        <f>IF('例　①収支予算書　競技会事業費'!AN54="","",'例　①収支予算書　競技会事業費'!AN54)</f>
        <v/>
      </c>
      <c r="AO54" s="385" t="str">
        <f>IF('例　①収支予算書　競技会事業費'!AO54="","",'例　①収支予算書　競技会事業費'!AO54)</f>
        <v/>
      </c>
      <c r="AP54" s="385" t="str">
        <f>IF('例　①収支予算書　競技会事業費'!AP54="","",'例　①収支予算書　競技会事業費'!AP54)</f>
        <v/>
      </c>
      <c r="AQ54" s="385" t="str">
        <f>IF('例　①収支予算書　競技会事業費'!AQ54="","",'例　①収支予算書　競技会事業費'!AQ54)</f>
        <v/>
      </c>
      <c r="AR54" s="385" t="str">
        <f>IF('例　①収支予算書　競技会事業費'!AR54="","",'例　①収支予算書　競技会事業費'!AR54)</f>
        <v/>
      </c>
      <c r="AS54" s="385" t="str">
        <f>IF('例　①収支予算書　競技会事業費'!AS54="","",'例　①収支予算書　競技会事業費'!AS54)</f>
        <v/>
      </c>
      <c r="AT54" s="386" t="str">
        <f>IF('例　①収支予算書　競技会事業費'!AT54="","",'例　①収支予算書　競技会事業費'!AT54)</f>
        <v/>
      </c>
      <c r="AU54" s="423" t="str">
        <f>IF('例　①収支予算書　競技会事業費'!AU54="","",'例　①収支予算書　競技会事業費'!AU54)</f>
        <v/>
      </c>
      <c r="AV54" s="424" t="str">
        <f>IF('例　①収支予算書　競技会事業費'!AV54="","",'例　①収支予算書　競技会事業費'!AV54)</f>
        <v/>
      </c>
      <c r="AW54" s="224">
        <f>IF('例　①収支予算書　競技会事業費'!AW54="","",'例　①収支予算書　競技会事業費'!AW54)</f>
        <v>0</v>
      </c>
      <c r="AX54" s="425" t="str">
        <f>IF('例　①収支予算書　競技会事業費'!AX54="","",'例　①収支予算書　競技会事業費'!AX54)</f>
        <v/>
      </c>
      <c r="AY54" s="425" t="str">
        <f>IF('例　①収支予算書　競技会事業費'!AY54="","",'例　①収支予算書　競技会事業費'!AY54)</f>
        <v/>
      </c>
      <c r="AZ54" s="425" t="str">
        <f>IF('例　①収支予算書　競技会事業費'!AZ54="","",'例　①収支予算書　競技会事業費'!AZ54)</f>
        <v/>
      </c>
      <c r="BA54" s="425" t="str">
        <f>IF('例　①収支予算書　競技会事業費'!BA54="","",'例　①収支予算書　競技会事業費'!BA54)</f>
        <v/>
      </c>
      <c r="BB54" s="426" t="str">
        <f>IF('例　①収支予算書　競技会事業費'!BB54="","",'例　①収支予算書　競技会事業費'!BB54)</f>
        <v/>
      </c>
      <c r="BF54" s="111"/>
      <c r="BG54" s="111"/>
      <c r="BH54" s="111"/>
    </row>
    <row r="55" spans="1:70" s="73" customFormat="1" ht="17.7" customHeight="1" thickBot="1">
      <c r="A55" s="542" t="s">
        <v>64</v>
      </c>
      <c r="B55" s="543"/>
      <c r="C55" s="544"/>
      <c r="D55" s="646">
        <f>IF('例　①収支予算書　競技会事業費'!D55="","",'例　①収支予算書　競技会事業費'!D55)</f>
        <v>100000</v>
      </c>
      <c r="E55" s="647"/>
      <c r="F55" s="648"/>
      <c r="G55" s="1198" t="str">
        <f>IF('例　①収支予算書　競技会事業費'!G55="","",'例　①収支予算書　競技会事業費'!G55)</f>
        <v>〇〇体育館2日間</v>
      </c>
      <c r="H55" s="1199"/>
      <c r="I55" s="1199"/>
      <c r="J55" s="1200"/>
      <c r="K55" s="1201">
        <f>IF('例　①収支予算書　競技会事業費'!K55="","",'例　①収支予算書　競技会事業費'!K55)</f>
        <v>100000</v>
      </c>
      <c r="L55" s="1202"/>
      <c r="M55" s="1203" t="str">
        <f>IF('例　①収支予算書　競技会事業費'!M55="","",'例　①収支予算書　競技会事業費'!M55)</f>
        <v/>
      </c>
      <c r="N55" s="1203"/>
      <c r="O55" s="1203"/>
      <c r="P55" s="1203"/>
      <c r="Q55" s="1201" t="str">
        <f>IF('例　①収支予算書　競技会事業費'!Q55="","",'例　①収支予算書　競技会事業費'!Q55)</f>
        <v/>
      </c>
      <c r="R55" s="1202"/>
      <c r="S55" s="1203" t="str">
        <f>IF('例　①収支予算書　競技会事業費'!S55="","",'例　①収支予算書　競技会事業費'!S55)</f>
        <v/>
      </c>
      <c r="T55" s="1203"/>
      <c r="U55" s="1203"/>
      <c r="V55" s="1203"/>
      <c r="W55" s="1201" t="str">
        <f>IF('例　①収支予算書　競技会事業費'!W55="","",'例　①収支予算書　競技会事業費'!W55)</f>
        <v/>
      </c>
      <c r="X55" s="1202"/>
      <c r="Y55" s="1209" t="str">
        <f>IF('例　①収支予算書　競技会事業費'!Y55="","",'例　①収支予算書　競技会事業費'!Y55)</f>
        <v/>
      </c>
      <c r="Z55" s="1209"/>
      <c r="AA55" s="1209"/>
      <c r="AB55" s="1209"/>
      <c r="AC55" s="1210" t="str">
        <f>IF('例　①収支予算書　競技会事業費'!AC55="","",'例　①収支予算書　競技会事業費'!AC55)</f>
        <v/>
      </c>
      <c r="AD55" s="1211"/>
      <c r="AF55" s="1221" t="str">
        <f>IF('例　①収支予算書　競技会事業費'!AF55="","",'例　①収支予算書　競技会事業費'!AF55)</f>
        <v/>
      </c>
      <c r="AG55" s="1222"/>
      <c r="AH55" s="221">
        <f>IF('例　①収支予算書　競技会事業費'!AH55="","",'例　①収支予算書　競技会事業費'!AH55)</f>
        <v>0</v>
      </c>
      <c r="AI55" s="354" t="str">
        <f>IF('例　①収支予算書　競技会事業費'!AI55="","",'例　①収支予算書　競技会事業費'!AI55)</f>
        <v/>
      </c>
      <c r="AJ55" s="337" t="str">
        <f>IF('例　①収支予算書　競技会事業費'!AJ55="","",'例　①収支予算書　競技会事業費'!AJ55)</f>
        <v/>
      </c>
      <c r="AK55" s="349" t="str">
        <f>IF('例　①収支予算書　競技会事業費'!AK55="","",'例　①収支予算書　競技会事業費'!AK55)</f>
        <v/>
      </c>
      <c r="AL55" s="221">
        <f>IF('例　①収支予算書　競技会事業費'!AL55="","",'例　①収支予算書　競技会事業費'!AL55)</f>
        <v>0</v>
      </c>
      <c r="AM55" s="387" t="str">
        <f>IF('例　①収支予算書　競技会事業費'!AM55="","",'例　①収支予算書　競技会事業費'!AM55)</f>
        <v/>
      </c>
      <c r="AN55" s="387" t="str">
        <f>IF('例　①収支予算書　競技会事業費'!AN55="","",'例　①収支予算書　競技会事業費'!AN55)</f>
        <v/>
      </c>
      <c r="AO55" s="387" t="str">
        <f>IF('例　①収支予算書　競技会事業費'!AO55="","",'例　①収支予算書　競技会事業費'!AO55)</f>
        <v/>
      </c>
      <c r="AP55" s="387" t="str">
        <f>IF('例　①収支予算書　競技会事業費'!AP55="","",'例　①収支予算書　競技会事業費'!AP55)</f>
        <v/>
      </c>
      <c r="AQ55" s="387" t="str">
        <f>IF('例　①収支予算書　競技会事業費'!AQ55="","",'例　①収支予算書　競技会事業費'!AQ55)</f>
        <v/>
      </c>
      <c r="AR55" s="387" t="str">
        <f>IF('例　①収支予算書　競技会事業費'!AR55="","",'例　①収支予算書　競技会事業費'!AR55)</f>
        <v/>
      </c>
      <c r="AS55" s="387" t="str">
        <f>IF('例　①収支予算書　競技会事業費'!AS55="","",'例　①収支予算書　競技会事業費'!AS55)</f>
        <v/>
      </c>
      <c r="AT55" s="388" t="str">
        <f>IF('例　①収支予算書　競技会事業費'!AT55="","",'例　①収支予算書　競技会事業費'!AT55)</f>
        <v/>
      </c>
      <c r="AU55" s="427" t="str">
        <f>IF('例　①収支予算書　競技会事業費'!AU55="","",'例　①収支予算書　競技会事業費'!AU55)</f>
        <v/>
      </c>
      <c r="AV55" s="428" t="str">
        <f>IF('例　①収支予算書　競技会事業費'!AV55="","",'例　①収支予算書　競技会事業費'!AV55)</f>
        <v/>
      </c>
      <c r="AW55" s="226">
        <f>IF('例　①収支予算書　競技会事業費'!AW55="","",'例　①収支予算書　競技会事業費'!AW55)</f>
        <v>0</v>
      </c>
      <c r="AX55" s="429" t="str">
        <f>IF('例　①収支予算書　競技会事業費'!AX55="","",'例　①収支予算書　競技会事業費'!AX55)</f>
        <v/>
      </c>
      <c r="AY55" s="429" t="str">
        <f>IF('例　①収支予算書　競技会事業費'!AY55="","",'例　①収支予算書　競技会事業費'!AY55)</f>
        <v/>
      </c>
      <c r="AZ55" s="429" t="str">
        <f>IF('例　①収支予算書　競技会事業費'!AZ55="","",'例　①収支予算書　競技会事業費'!AZ55)</f>
        <v/>
      </c>
      <c r="BA55" s="429" t="str">
        <f>IF('例　①収支予算書　競技会事業費'!BA55="","",'例　①収支予算書　競技会事業費'!BA55)</f>
        <v/>
      </c>
      <c r="BB55" s="430" t="str">
        <f>IF('例　①収支予算書　競技会事業費'!BB55="","",'例　①収支予算書　競技会事業費'!BB55)</f>
        <v/>
      </c>
    </row>
    <row r="56" spans="1:70" s="73" customFormat="1" ht="16.95" customHeight="1" thickBot="1">
      <c r="A56" s="542" t="s">
        <v>65</v>
      </c>
      <c r="B56" s="543"/>
      <c r="C56" s="544"/>
      <c r="D56" s="646">
        <f>IF('例　①収支予算書　競技会事業費'!D56="","",'例　①収支予算書　競技会事業費'!D56)</f>
        <v>0</v>
      </c>
      <c r="E56" s="647"/>
      <c r="F56" s="648"/>
      <c r="G56" s="1198" t="str">
        <f>IF('例　①収支予算書　競技会事業費'!G56="","",'例　①収支予算書　競技会事業費'!G56)</f>
        <v/>
      </c>
      <c r="H56" s="1199"/>
      <c r="I56" s="1199"/>
      <c r="J56" s="1200"/>
      <c r="K56" s="1201" t="str">
        <f>IF('例　①収支予算書　競技会事業費'!K56="","",'例　①収支予算書　競技会事業費'!K56)</f>
        <v/>
      </c>
      <c r="L56" s="1202"/>
      <c r="M56" s="1203" t="str">
        <f>IF('例　①収支予算書　競技会事業費'!M56="","",'例　①収支予算書　競技会事業費'!M56)</f>
        <v/>
      </c>
      <c r="N56" s="1203"/>
      <c r="O56" s="1203"/>
      <c r="P56" s="1203"/>
      <c r="Q56" s="1201" t="str">
        <f>IF('例　①収支予算書　競技会事業費'!Q56="","",'例　①収支予算書　競技会事業費'!Q56)</f>
        <v/>
      </c>
      <c r="R56" s="1202"/>
      <c r="S56" s="1203" t="str">
        <f>IF('例　①収支予算書　競技会事業費'!S56="","",'例　①収支予算書　競技会事業費'!S56)</f>
        <v/>
      </c>
      <c r="T56" s="1203"/>
      <c r="U56" s="1203"/>
      <c r="V56" s="1203"/>
      <c r="W56" s="1201" t="str">
        <f>IF('例　①収支予算書　競技会事業費'!W56="","",'例　①収支予算書　競技会事業費'!W56)</f>
        <v/>
      </c>
      <c r="X56" s="1202"/>
      <c r="Y56" s="1209" t="str">
        <f>IF('例　①収支予算書　競技会事業費'!Y56="","",'例　①収支予算書　競技会事業費'!Y56)</f>
        <v/>
      </c>
      <c r="Z56" s="1209"/>
      <c r="AA56" s="1209"/>
      <c r="AB56" s="1209"/>
      <c r="AC56" s="1210" t="str">
        <f>IF('例　①収支予算書　競技会事業費'!AC56="","",'例　①収支予算書　競技会事業費'!AC56)</f>
        <v/>
      </c>
      <c r="AD56" s="1211"/>
      <c r="AF56" s="91"/>
      <c r="AG56" s="177" t="s">
        <v>292</v>
      </c>
      <c r="AH56" s="214">
        <f>SUM(AH51:AH55)</f>
        <v>72000</v>
      </c>
      <c r="AI56" s="111"/>
      <c r="AJ56" s="111"/>
      <c r="AK56" s="177" t="s">
        <v>292</v>
      </c>
      <c r="AL56" s="214">
        <f>SUM(AL51:AL55)</f>
        <v>4500</v>
      </c>
      <c r="AM56" s="111"/>
      <c r="AN56" s="182"/>
      <c r="AO56" s="111"/>
      <c r="AP56" s="111"/>
      <c r="AQ56" s="111"/>
      <c r="AR56" s="111"/>
      <c r="AS56" s="111"/>
      <c r="AT56" s="111"/>
      <c r="AU56" s="111"/>
      <c r="AV56" s="177" t="s">
        <v>292</v>
      </c>
      <c r="AW56" s="215">
        <f>SUM(AW51:AW55)</f>
        <v>1000</v>
      </c>
      <c r="AX56" s="111"/>
      <c r="AY56" s="111"/>
      <c r="AZ56" s="111"/>
      <c r="BA56" s="111"/>
      <c r="BB56" s="111"/>
      <c r="BC56" s="111"/>
      <c r="BD56" s="111"/>
    </row>
    <row r="57" spans="1:70" s="73" customFormat="1" ht="17.7" customHeight="1" thickBot="1">
      <c r="A57" s="681" t="s">
        <v>66</v>
      </c>
      <c r="B57" s="682"/>
      <c r="C57" s="683"/>
      <c r="D57" s="649">
        <f>IF('例　①収支予算書　競技会事業費'!D57="","",'例　①収支予算書　競技会事業費'!D57)</f>
        <v>98000</v>
      </c>
      <c r="E57" s="650"/>
      <c r="F57" s="651"/>
      <c r="G57" s="1192" t="str">
        <f>IF('例　①収支予算書　競技会事業費'!G57="","",'例　①収支予算書　競技会事業費'!G57)</f>
        <v>審判稼働費</v>
      </c>
      <c r="H57" s="1193"/>
      <c r="I57" s="1193"/>
      <c r="J57" s="1194"/>
      <c r="K57" s="1195">
        <f>IF('例　①収支予算書　競技会事業費'!K57="","",'例　①収支予算書　競技会事業費'!K57)</f>
        <v>42000</v>
      </c>
      <c r="L57" s="1196"/>
      <c r="M57" s="1197" t="str">
        <f>IF('例　①収支予算書　競技会事業費'!M57="","",'例　①収支予算書　競技会事業費'!M57)</f>
        <v>コート設営費</v>
      </c>
      <c r="N57" s="1197"/>
      <c r="O57" s="1197"/>
      <c r="P57" s="1197"/>
      <c r="Q57" s="1195">
        <f>IF('例　①収支予算書　競技会事業費'!Q57="","",'例　①収支予算書　競技会事業費'!Q57)</f>
        <v>20000</v>
      </c>
      <c r="R57" s="1196"/>
      <c r="S57" s="1197" t="str">
        <f>IF('例　①収支予算書　競技会事業費'!S57="","",'例　①収支予算書　競技会事業費'!S57)</f>
        <v>TO稼働費</v>
      </c>
      <c r="T57" s="1197"/>
      <c r="U57" s="1197"/>
      <c r="V57" s="1197"/>
      <c r="W57" s="1195">
        <f>IF('例　①収支予算書　競技会事業費'!W57="","",'例　①収支予算書　競技会事業費'!W57)</f>
        <v>24000</v>
      </c>
      <c r="X57" s="1196"/>
      <c r="Y57" s="1204" t="str">
        <f>IF('例　①収支予算書　競技会事業費'!Y57="","",'例　①収支予算書　競技会事業費'!Y57)</f>
        <v>PT稼働費</v>
      </c>
      <c r="Z57" s="1204"/>
      <c r="AA57" s="1204"/>
      <c r="AB57" s="1204"/>
      <c r="AC57" s="1205">
        <f>IF('例　①収支予算書　競技会事業費'!AC57="","",'例　①収支予算書　競技会事業費'!AC57)</f>
        <v>12000</v>
      </c>
      <c r="AD57" s="1206"/>
      <c r="AF57" s="642" t="s">
        <v>296</v>
      </c>
      <c r="AG57" s="643"/>
      <c r="AH57" s="847" t="s">
        <v>569</v>
      </c>
      <c r="AI57" s="848"/>
      <c r="AJ57" s="848"/>
      <c r="AK57" s="848"/>
      <c r="AL57" s="848"/>
      <c r="AM57" s="848"/>
      <c r="AN57" s="848"/>
      <c r="AO57" s="848"/>
      <c r="AP57" s="848"/>
      <c r="AQ57" s="848"/>
      <c r="AR57" s="848"/>
      <c r="AS57" s="848"/>
      <c r="AT57" s="848"/>
      <c r="AU57" s="849"/>
      <c r="AV57" s="850" t="s">
        <v>334</v>
      </c>
      <c r="AW57" s="851"/>
      <c r="AX57" s="852" t="s">
        <v>301</v>
      </c>
      <c r="AY57" s="853"/>
      <c r="AZ57" s="853"/>
      <c r="BA57" s="853"/>
      <c r="BB57" s="854"/>
      <c r="BD57" s="74"/>
      <c r="BE57" s="111"/>
      <c r="BI57" s="74"/>
    </row>
    <row r="58" spans="1:70" s="73" customFormat="1" ht="17.7" customHeight="1" thickBot="1">
      <c r="A58" s="88"/>
      <c r="B58" s="89"/>
      <c r="C58" s="90"/>
      <c r="D58" s="152"/>
      <c r="E58" s="239"/>
      <c r="F58" s="239"/>
      <c r="G58" s="1225" t="str">
        <f>IF('例　①収支予算書　競技会事業費'!G58="","",'例　①収支予算書　競技会事業費'!G58)</f>
        <v/>
      </c>
      <c r="H58" s="1226"/>
      <c r="I58" s="1226"/>
      <c r="J58" s="1227"/>
      <c r="K58" s="1228" t="str">
        <f>IF('例　①収支予算書　競技会事業費'!K58="","",'例　①収支予算書　競技会事業費'!K58)</f>
        <v/>
      </c>
      <c r="L58" s="1229"/>
      <c r="M58" s="1230" t="str">
        <f>IF('例　①収支予算書　競技会事業費'!M58="","",'例　①収支予算書　競技会事業費'!M58)</f>
        <v/>
      </c>
      <c r="N58" s="1230"/>
      <c r="O58" s="1230"/>
      <c r="P58" s="1230"/>
      <c r="Q58" s="1228" t="str">
        <f>IF('例　①収支予算書　競技会事業費'!Q58="","",'例　①収支予算書　競技会事業費'!Q58)</f>
        <v/>
      </c>
      <c r="R58" s="1229"/>
      <c r="S58" s="1230" t="str">
        <f>IF('例　①収支予算書　競技会事業費'!S58="","",'例　①収支予算書　競技会事業費'!S58)</f>
        <v/>
      </c>
      <c r="T58" s="1230"/>
      <c r="U58" s="1230"/>
      <c r="V58" s="1230"/>
      <c r="W58" s="1228" t="str">
        <f>IF('例　①収支予算書　競技会事業費'!W58="","",'例　①収支予算書　競技会事業費'!W58)</f>
        <v/>
      </c>
      <c r="X58" s="1229"/>
      <c r="Y58" s="1231" t="str">
        <f>IF('例　①収支予算書　競技会事業費'!Y58="","",'例　①収支予算書　競技会事業費'!Y58)</f>
        <v/>
      </c>
      <c r="Z58" s="1231"/>
      <c r="AA58" s="1231"/>
      <c r="AB58" s="1231"/>
      <c r="AC58" s="1223" t="str">
        <f>IF('例　①収支予算書　競技会事業費'!AC58="","",'例　①収支予算書　競技会事業費'!AC58)</f>
        <v/>
      </c>
      <c r="AD58" s="1224"/>
      <c r="AF58" s="552" t="s">
        <v>316</v>
      </c>
      <c r="AG58" s="553"/>
      <c r="AH58" s="295" t="s">
        <v>292</v>
      </c>
      <c r="AI58" s="407">
        <f>IF('例　①収支予算書　競技会事業費'!AI58="","",'例　①収支予算書　競技会事業費'!AI58)</f>
        <v>400</v>
      </c>
      <c r="AJ58" s="407" t="str">
        <f>IF('例　①収支予算書　競技会事業費'!AJ58="","",'例　①収支予算書　競技会事業費'!AJ58)</f>
        <v/>
      </c>
      <c r="AK58" s="407" t="str">
        <f>IF('例　①収支予算書　競技会事業費'!AK58="","",'例　①収支予算書　競技会事業費'!AK58)</f>
        <v/>
      </c>
      <c r="AL58" s="407" t="str">
        <f>IF('例　①収支予算書　競技会事業費'!AL58="","",'例　①収支予算書　競技会事業費'!AL58)</f>
        <v/>
      </c>
      <c r="AM58" s="407" t="str">
        <f>IF('例　①収支予算書　競技会事業費'!AM58="","",'例　①収支予算書　競技会事業費'!AM58)</f>
        <v/>
      </c>
      <c r="AN58" s="407" t="str">
        <f>IF('例　①収支予算書　競技会事業費'!AN58="","",'例　①収支予算書　競技会事業費'!AN58)</f>
        <v/>
      </c>
      <c r="AO58" s="407" t="str">
        <f>IF('例　①収支予算書　競技会事業費'!AO58="","",'例　①収支予算書　競技会事業費'!AO58)</f>
        <v/>
      </c>
      <c r="AP58" s="408" t="str">
        <f>IF('例　①収支予算書　競技会事業費'!AP58="","",'例　①収支予算書　競技会事業費'!AP58)</f>
        <v/>
      </c>
      <c r="AQ58" s="413" t="str">
        <f>IF('例　①収支予算書　競技会事業費'!AQ58="","",'例　①収支予算書　競技会事業費'!AQ58)</f>
        <v/>
      </c>
      <c r="AR58" s="413" t="str">
        <f>IF('例　①収支予算書　競技会事業費'!AR58="","",'例　①収支予算書　競技会事業費'!AR58)</f>
        <v/>
      </c>
      <c r="AS58" s="413" t="str">
        <f>IF('例　①収支予算書　競技会事業費'!AS58="","",'例　①収支予算書　競技会事業費'!AS58)</f>
        <v/>
      </c>
      <c r="AT58" s="413" t="str">
        <f>IF('例　①収支予算書　競技会事業費'!AT58="","",'例　①収支予算書　競技会事業費'!AT58)</f>
        <v/>
      </c>
      <c r="AU58" s="408" t="str">
        <f>IF('例　①収支予算書　競技会事業費'!AU58="","",'例　①収支予算書　競技会事業費'!AU58)</f>
        <v/>
      </c>
      <c r="AV58" s="295" t="s">
        <v>292</v>
      </c>
      <c r="AW58" s="302" t="s">
        <v>441</v>
      </c>
      <c r="AX58" s="295" t="s">
        <v>292</v>
      </c>
      <c r="AY58" s="431" t="str">
        <f>IF('例　①収支予算書　競技会事業費'!AY58="","",'例　①収支予算書　競技会事業費'!AY58)</f>
        <v/>
      </c>
      <c r="AZ58" s="431" t="str">
        <f>IF('例　①収支予算書　競技会事業費'!AZ58="","",'例　①収支予算書　競技会事業費'!AZ58)</f>
        <v/>
      </c>
      <c r="BA58" s="431" t="str">
        <f>IF('例　①収支予算書　競技会事業費'!BA58="","",'例　①収支予算書　競技会事業費'!BA58)</f>
        <v/>
      </c>
      <c r="BB58" s="432" t="str">
        <f>IF('例　①収支予算書　競技会事業費'!BB58="","",'例　①収支予算書　競技会事業費'!BB58)</f>
        <v/>
      </c>
      <c r="BC58" s="313" t="s">
        <v>376</v>
      </c>
      <c r="BD58" s="406"/>
    </row>
    <row r="59" spans="1:70" s="73" customFormat="1" ht="17.7" customHeight="1" thickTop="1" thickBot="1">
      <c r="A59" s="92"/>
      <c r="B59" s="94"/>
      <c r="C59" s="93"/>
      <c r="D59" s="153"/>
      <c r="E59" s="240"/>
      <c r="F59" s="240"/>
      <c r="G59" s="1192" t="str">
        <f>IF('例　①収支予算書　競技会事業費'!G59="","",'例　①収支予算書　競技会事業費'!G59)</f>
        <v/>
      </c>
      <c r="H59" s="1193"/>
      <c r="I59" s="1193"/>
      <c r="J59" s="1194"/>
      <c r="K59" s="1195" t="str">
        <f>IF('例　①収支予算書　競技会事業費'!K59="","",'例　①収支予算書　競技会事業費'!K59)</f>
        <v/>
      </c>
      <c r="L59" s="1196"/>
      <c r="M59" s="1197" t="str">
        <f>IF('例　①収支予算書　競技会事業費'!M59="","",'例　①収支予算書　競技会事業費'!M59)</f>
        <v/>
      </c>
      <c r="N59" s="1197"/>
      <c r="O59" s="1197"/>
      <c r="P59" s="1197"/>
      <c r="Q59" s="1195" t="str">
        <f>IF('例　①収支予算書　競技会事業費'!Q59="","",'例　①収支予算書　競技会事業費'!Q59)</f>
        <v/>
      </c>
      <c r="R59" s="1196"/>
      <c r="S59" s="1197" t="str">
        <f>IF('例　①収支予算書　競技会事業費'!S59="","",'例　①収支予算書　競技会事業費'!S59)</f>
        <v/>
      </c>
      <c r="T59" s="1197"/>
      <c r="U59" s="1197"/>
      <c r="V59" s="1197"/>
      <c r="W59" s="1195" t="str">
        <f>IF('例　①収支予算書　競技会事業費'!W59="","",'例　①収支予算書　競技会事業費'!W59)</f>
        <v/>
      </c>
      <c r="X59" s="1196"/>
      <c r="Y59" s="1204" t="str">
        <f>IF('例　①収支予算書　競技会事業費'!Y59="","",'例　①収支予算書　競技会事業費'!Y59)</f>
        <v/>
      </c>
      <c r="Z59" s="1204"/>
      <c r="AA59" s="1204"/>
      <c r="AB59" s="1204"/>
      <c r="AC59" s="1205" t="str">
        <f>IF('例　①収支予算書　競技会事業費'!AC59="","",'例　①収支予算書　競技会事業費'!AC59)</f>
        <v/>
      </c>
      <c r="AD59" s="1206"/>
      <c r="AF59" s="644" t="str">
        <f>IF('例　①収支予算書　競技会事業費（A4縦2頁印刷用）'!AF51="","",'例　①収支予算書　競技会事業費（A4縦2頁印刷用）'!AF51)</f>
        <v>前泊入り(ｺｰﾄ設営含)</v>
      </c>
      <c r="AG59" s="645"/>
      <c r="AH59" s="218">
        <f>IF('例　①収支予算書　競技会事業費'!AH59="","",'例　①収支予算書　競技会事業費'!AH59)</f>
        <v>0</v>
      </c>
      <c r="AI59" s="381" t="str">
        <f>IF('例　①収支予算書　競技会事業費'!AI59="","",'例　①収支予算書　競技会事業費'!AI59)</f>
        <v/>
      </c>
      <c r="AJ59" s="382" t="str">
        <f>IF('例　①収支予算書　競技会事業費'!AJ59="","",'例　①収支予算書　競技会事業費'!AJ59)</f>
        <v/>
      </c>
      <c r="AK59" s="382" t="str">
        <f>IF('例　①収支予算書　競技会事業費'!AK59="","",'例　①収支予算書　競技会事業費'!AK59)</f>
        <v/>
      </c>
      <c r="AL59" s="382" t="str">
        <f>IF('例　①収支予算書　競技会事業費'!AL59="","",'例　①収支予算書　競技会事業費'!AL59)</f>
        <v/>
      </c>
      <c r="AM59" s="382" t="str">
        <f>IF('例　①収支予算書　競技会事業費'!AM59="","",'例　①収支予算書　競技会事業費'!AM59)</f>
        <v/>
      </c>
      <c r="AN59" s="382" t="str">
        <f>IF('例　①収支予算書　競技会事業費'!AN59="","",'例　①収支予算書　競技会事業費'!AN59)</f>
        <v/>
      </c>
      <c r="AO59" s="382" t="str">
        <f>IF('例　①収支予算書　競技会事業費'!AO59="","",'例　①収支予算書　競技会事業費'!AO59)</f>
        <v/>
      </c>
      <c r="AP59" s="410" t="str">
        <f>IF('例　①収支予算書　競技会事業費'!AP59="","",'例　①収支予算書　競技会事業費'!AP59)</f>
        <v/>
      </c>
      <c r="AQ59" s="381" t="str">
        <f>IF('例　①収支予算書　競技会事業費'!AQ59="","",'例　①収支予算書　競技会事業費'!AQ59)</f>
        <v/>
      </c>
      <c r="AR59" s="381" t="str">
        <f>IF('例　①収支予算書　競技会事業費'!AR59="","",'例　①収支予算書　競技会事業費'!AR59)</f>
        <v/>
      </c>
      <c r="AS59" s="381" t="str">
        <f>IF('例　①収支予算書　競技会事業費'!AS59="","",'例　①収支予算書　競技会事業費'!AS59)</f>
        <v/>
      </c>
      <c r="AT59" s="381" t="str">
        <f>IF('例　①収支予算書　競技会事業費'!AT59="","",'例　①収支予算書　競技会事業費'!AT59)</f>
        <v/>
      </c>
      <c r="AU59" s="410" t="str">
        <f>IF('例　①収支予算書　競技会事業費'!AU59="","",'例　①収支予算書　競技会事業費'!AU59)</f>
        <v/>
      </c>
      <c r="AV59" s="218">
        <f>IF('例　①収支予算書　競技会事業費'!AV59="","",'例　①収支予算書　競技会事業費'!AV59)</f>
        <v>10000</v>
      </c>
      <c r="AW59" s="389">
        <f>IF('例　①収支予算書　競技会事業費'!AW59="","",'例　①収支予算書　競技会事業費'!AW59)</f>
        <v>1</v>
      </c>
      <c r="AX59" s="218">
        <f>IF('例　①収支予算書　競技会事業費'!AX59="","",'例　①収支予算書　競技会事業費'!AX59)</f>
        <v>0</v>
      </c>
      <c r="AY59" s="384" t="str">
        <f>IF('例　①収支予算書　競技会事業費'!AY59="","",'例　①収支予算書　競技会事業費'!AY59)</f>
        <v/>
      </c>
      <c r="AZ59" s="384" t="str">
        <f>IF('例　①収支予算書　競技会事業費'!AZ59="","",'例　①収支予算書　競技会事業費'!AZ59)</f>
        <v/>
      </c>
      <c r="BA59" s="384" t="str">
        <f>IF('例　①収支予算書　競技会事業費'!BA59="","",'例　①収支予算書　競技会事業費'!BA59)</f>
        <v/>
      </c>
      <c r="BB59" s="389" t="str">
        <f>IF('例　①収支予算書　競技会事業費'!BB59="","",'例　①収支予算書　競技会事業費'!BB59)</f>
        <v/>
      </c>
      <c r="BD59" s="406"/>
    </row>
    <row r="60" spans="1:70" s="73" customFormat="1" ht="17.7" customHeight="1" thickBot="1">
      <c r="A60" s="542" t="s">
        <v>231</v>
      </c>
      <c r="B60" s="543"/>
      <c r="C60" s="544"/>
      <c r="D60" s="646">
        <f>IF('例　①収支予算書　競技会事業費'!D60="","",'例　①収支予算書　競技会事業費'!D60)</f>
        <v>0</v>
      </c>
      <c r="E60" s="647"/>
      <c r="F60" s="648"/>
      <c r="G60" s="1198" t="str">
        <f>IF('例　①収支予算書　競技会事業費'!G60="","",'例　①収支予算書　競技会事業費'!G60)</f>
        <v/>
      </c>
      <c r="H60" s="1199"/>
      <c r="I60" s="1199"/>
      <c r="J60" s="1200"/>
      <c r="K60" s="1201" t="str">
        <f>IF('例　①収支予算書　競技会事業費'!K60="","",'例　①収支予算書　競技会事業費'!K60)</f>
        <v/>
      </c>
      <c r="L60" s="1202"/>
      <c r="M60" s="1203" t="str">
        <f>IF('例　①収支予算書　競技会事業費'!M60="","",'例　①収支予算書　競技会事業費'!M60)</f>
        <v/>
      </c>
      <c r="N60" s="1203"/>
      <c r="O60" s="1203"/>
      <c r="P60" s="1203"/>
      <c r="Q60" s="1201" t="str">
        <f>IF('例　①収支予算書　競技会事業費'!Q60="","",'例　①収支予算書　競技会事業費'!Q60)</f>
        <v/>
      </c>
      <c r="R60" s="1202"/>
      <c r="S60" s="1203" t="str">
        <f>IF('例　①収支予算書　競技会事業費'!S60="","",'例　①収支予算書　競技会事業費'!S60)</f>
        <v/>
      </c>
      <c r="T60" s="1203"/>
      <c r="U60" s="1203"/>
      <c r="V60" s="1203"/>
      <c r="W60" s="1201" t="str">
        <f>IF('例　①収支予算書　競技会事業費'!W60="","",'例　①収支予算書　競技会事業費'!W60)</f>
        <v/>
      </c>
      <c r="X60" s="1202"/>
      <c r="Y60" s="1209" t="str">
        <f>IF('例　①収支予算書　競技会事業費'!Y60="","",'例　①収支予算書　競技会事業費'!Y60)</f>
        <v/>
      </c>
      <c r="Z60" s="1209"/>
      <c r="AA60" s="1209"/>
      <c r="AB60" s="1209"/>
      <c r="AC60" s="1210" t="str">
        <f>IF('例　①収支予算書　競技会事業費'!AC60="","",'例　①収支予算書　競技会事業費'!AC60)</f>
        <v/>
      </c>
      <c r="AD60" s="1211"/>
      <c r="AF60" s="644" t="str">
        <f>IF('例　①収支予算書　競技会事業費（A4縦2頁印刷用）'!AF52="","",'例　①収支予算書　競技会事業費（A4縦2頁印刷用）'!AF52)</f>
        <v>大会1日目</v>
      </c>
      <c r="AG60" s="645"/>
      <c r="AH60" s="218">
        <f>IF('例　①収支予算書　競技会事業費'!AH60="","",'例　①収支予算書　競技会事業費'!AH60)</f>
        <v>400</v>
      </c>
      <c r="AI60" s="383">
        <f>IF('例　①収支予算書　競技会事業費'!AI60="","",'例　①収支予算書　競技会事業費'!AI60)</f>
        <v>1</v>
      </c>
      <c r="AJ60" s="383" t="str">
        <f>IF('例　①収支予算書　競技会事業費'!AJ60="","",'例　①収支予算書　競技会事業費'!AJ60)</f>
        <v/>
      </c>
      <c r="AK60" s="383" t="str">
        <f>IF('例　①収支予算書　競技会事業費'!AK60="","",'例　①収支予算書　競技会事業費'!AK60)</f>
        <v/>
      </c>
      <c r="AL60" s="383" t="str">
        <f>IF('例　①収支予算書　競技会事業費'!AL60="","",'例　①収支予算書　競技会事業費'!AL60)</f>
        <v/>
      </c>
      <c r="AM60" s="383" t="str">
        <f>IF('例　①収支予算書　競技会事業費'!AM60="","",'例　①収支予算書　競技会事業費'!AM60)</f>
        <v/>
      </c>
      <c r="AN60" s="383" t="str">
        <f>IF('例　①収支予算書　競技会事業費'!AN60="","",'例　①収支予算書　競技会事業費'!AN60)</f>
        <v/>
      </c>
      <c r="AO60" s="383" t="str">
        <f>IF('例　①収支予算書　競技会事業費'!AO60="","",'例　①収支予算書　競技会事業費'!AO60)</f>
        <v/>
      </c>
      <c r="AP60" s="411" t="str">
        <f>IF('例　①収支予算書　競技会事業費'!AP60="","",'例　①収支予算書　競技会事業費'!AP60)</f>
        <v/>
      </c>
      <c r="AQ60" s="384" t="str">
        <f>IF('例　①収支予算書　競技会事業費'!AQ60="","",'例　①収支予算書　競技会事業費'!AQ60)</f>
        <v/>
      </c>
      <c r="AR60" s="384" t="str">
        <f>IF('例　①収支予算書　競技会事業費'!AR60="","",'例　①収支予算書　競技会事業費'!AR60)</f>
        <v/>
      </c>
      <c r="AS60" s="384" t="str">
        <f>IF('例　①収支予算書　競技会事業費'!AS60="","",'例　①収支予算書　競技会事業費'!AS60)</f>
        <v/>
      </c>
      <c r="AT60" s="384" t="str">
        <f>IF('例　①収支予算書　競技会事業費'!AT60="","",'例　①収支予算書　競技会事業費'!AT60)</f>
        <v/>
      </c>
      <c r="AU60" s="411" t="str">
        <f>IF('例　①収支予算書　競技会事業費'!AU60="","",'例　①収支予算書　競技会事業費'!AU60)</f>
        <v/>
      </c>
      <c r="AV60" s="218">
        <f>IF('例　①収支予算書　競技会事業費'!AV60="","",'例　①収支予算書　競技会事業費'!AV60)</f>
        <v>20000</v>
      </c>
      <c r="AW60" s="390">
        <f>IF('例　①収支予算書　競技会事業費'!AW60="","",'例　①収支予算書　競技会事業費'!AW60)</f>
        <v>2</v>
      </c>
      <c r="AX60" s="220">
        <f>IF('例　①収支予算書　競技会事業費'!AX60="","",'例　①収支予算書　競技会事業費'!AX60)</f>
        <v>0</v>
      </c>
      <c r="AY60" s="385" t="str">
        <f>IF('例　①収支予算書　競技会事業費'!AY60="","",'例　①収支予算書　競技会事業費'!AY60)</f>
        <v/>
      </c>
      <c r="AZ60" s="385" t="str">
        <f>IF('例　①収支予算書　競技会事業費'!AZ60="","",'例　①収支予算書　競技会事業費'!AZ60)</f>
        <v/>
      </c>
      <c r="BA60" s="385" t="str">
        <f>IF('例　①収支予算書　競技会事業費'!BA60="","",'例　①収支予算書　競技会事業費'!BA60)</f>
        <v/>
      </c>
      <c r="BB60" s="390" t="str">
        <f>IF('例　①収支予算書　競技会事業費'!BB60="","",'例　①収支予算書　競技会事業費'!BB60)</f>
        <v/>
      </c>
      <c r="BD60" s="406"/>
      <c r="BF60" s="74"/>
      <c r="BG60" s="74"/>
      <c r="BH60" s="74"/>
    </row>
    <row r="61" spans="1:70" s="73" customFormat="1" ht="17.7" customHeight="1" thickBot="1">
      <c r="A61" s="542" t="s">
        <v>232</v>
      </c>
      <c r="B61" s="543"/>
      <c r="C61" s="544"/>
      <c r="D61" s="646">
        <f>IF('例　①収支予算書　競技会事業費'!D61="","",'例　①収支予算書　競技会事業費'!D61)</f>
        <v>0</v>
      </c>
      <c r="E61" s="647"/>
      <c r="F61" s="648"/>
      <c r="G61" s="1198" t="str">
        <f>IF('例　①収支予算書　競技会事業費'!G61="","",'例　①収支予算書　競技会事業費'!G61)</f>
        <v/>
      </c>
      <c r="H61" s="1199"/>
      <c r="I61" s="1199"/>
      <c r="J61" s="1200"/>
      <c r="K61" s="1201" t="str">
        <f>IF('例　①収支予算書　競技会事業費'!K61="","",'例　①収支予算書　競技会事業費'!K61)</f>
        <v/>
      </c>
      <c r="L61" s="1202"/>
      <c r="M61" s="1203" t="str">
        <f>IF('例　①収支予算書　競技会事業費'!M61="","",'例　①収支予算書　競技会事業費'!M61)</f>
        <v/>
      </c>
      <c r="N61" s="1203"/>
      <c r="O61" s="1203"/>
      <c r="P61" s="1203"/>
      <c r="Q61" s="1201" t="str">
        <f>IF('例　①収支予算書　競技会事業費'!Q61="","",'例　①収支予算書　競技会事業費'!Q61)</f>
        <v/>
      </c>
      <c r="R61" s="1202"/>
      <c r="S61" s="1203" t="str">
        <f>IF('例　①収支予算書　競技会事業費'!S61="","",'例　①収支予算書　競技会事業費'!S61)</f>
        <v/>
      </c>
      <c r="T61" s="1203"/>
      <c r="U61" s="1203"/>
      <c r="V61" s="1203"/>
      <c r="W61" s="1201" t="str">
        <f>IF('例　①収支予算書　競技会事業費'!W61="","",'例　①収支予算書　競技会事業費'!W61)</f>
        <v/>
      </c>
      <c r="X61" s="1202"/>
      <c r="Y61" s="1209" t="str">
        <f>IF('例　①収支予算書　競技会事業費'!Y61="","",'例　①収支予算書　競技会事業費'!Y61)</f>
        <v/>
      </c>
      <c r="Z61" s="1209"/>
      <c r="AA61" s="1209"/>
      <c r="AB61" s="1209"/>
      <c r="AC61" s="1210" t="str">
        <f>IF('例　①収支予算書　競技会事業費'!AC61="","",'例　①収支予算書　競技会事業費'!AC61)</f>
        <v/>
      </c>
      <c r="AD61" s="1211"/>
      <c r="AF61" s="644" t="str">
        <f>IF('例　①収支予算書　競技会事業費（A4縦2頁印刷用）'!AF53="","",'例　①収支予算書　競技会事業費（A4縦2頁印刷用）'!AF53)</f>
        <v>大会2日目</v>
      </c>
      <c r="AG61" s="645"/>
      <c r="AH61" s="218">
        <f>IF('例　①収支予算書　競技会事業費'!AH61="","",'例　①収支予算書　競技会事業費'!AH61)</f>
        <v>400</v>
      </c>
      <c r="AI61" s="383">
        <f>IF('例　①収支予算書　競技会事業費'!AI61="","",'例　①収支予算書　競技会事業費'!AI61)</f>
        <v>1</v>
      </c>
      <c r="AJ61" s="383" t="str">
        <f>IF('例　①収支予算書　競技会事業費'!AJ61="","",'例　①収支予算書　競技会事業費'!AJ61)</f>
        <v/>
      </c>
      <c r="AK61" s="383" t="str">
        <f>IF('例　①収支予算書　競技会事業費'!AK61="","",'例　①収支予算書　競技会事業費'!AK61)</f>
        <v/>
      </c>
      <c r="AL61" s="383" t="str">
        <f>IF('例　①収支予算書　競技会事業費'!AL61="","",'例　①収支予算書　競技会事業費'!AL61)</f>
        <v/>
      </c>
      <c r="AM61" s="383" t="str">
        <f>IF('例　①収支予算書　競技会事業費'!AM61="","",'例　①収支予算書　競技会事業費'!AM61)</f>
        <v/>
      </c>
      <c r="AN61" s="383" t="str">
        <f>IF('例　①収支予算書　競技会事業費'!AN61="","",'例　①収支予算書　競技会事業費'!AN61)</f>
        <v/>
      </c>
      <c r="AO61" s="383" t="str">
        <f>IF('例　①収支予算書　競技会事業費'!AO61="","",'例　①収支予算書　競技会事業費'!AO61)</f>
        <v/>
      </c>
      <c r="AP61" s="411" t="str">
        <f>IF('例　①収支予算書　競技会事業費'!AP61="","",'例　①収支予算書　競技会事業費'!AP61)</f>
        <v/>
      </c>
      <c r="AQ61" s="384" t="str">
        <f>IF('例　①収支予算書　競技会事業費'!AQ61="","",'例　①収支予算書　競技会事業費'!AQ61)</f>
        <v/>
      </c>
      <c r="AR61" s="384" t="str">
        <f>IF('例　①収支予算書　競技会事業費'!AR61="","",'例　①収支予算書　競技会事業費'!AR61)</f>
        <v/>
      </c>
      <c r="AS61" s="384" t="str">
        <f>IF('例　①収支予算書　競技会事業費'!AS61="","",'例　①収支予算書　競技会事業費'!AS61)</f>
        <v/>
      </c>
      <c r="AT61" s="384" t="str">
        <f>IF('例　①収支予算書　競技会事業費'!AT61="","",'例　①収支予算書　競技会事業費'!AT61)</f>
        <v/>
      </c>
      <c r="AU61" s="411" t="str">
        <f>IF('例　①収支予算書　競技会事業費'!AU61="","",'例　①収支予算書　競技会事業費'!AU61)</f>
        <v/>
      </c>
      <c r="AV61" s="218">
        <f>IF('例　①収支予算書　競技会事業費'!AV61="","",'例　①収支予算書　競技会事業費'!AV61)</f>
        <v>0</v>
      </c>
      <c r="AW61" s="390" t="str">
        <f>IF('例　①収支予算書　競技会事業費'!AW61="","",'例　①収支予算書　競技会事業費'!AW61)</f>
        <v/>
      </c>
      <c r="AX61" s="220">
        <f>IF('例　①収支予算書　競技会事業費'!AX61="","",'例　①収支予算書　競技会事業費'!AX61)</f>
        <v>0</v>
      </c>
      <c r="AY61" s="385" t="str">
        <f>IF('例　①収支予算書　競技会事業費'!AY61="","",'例　①収支予算書　競技会事業費'!AY61)</f>
        <v/>
      </c>
      <c r="AZ61" s="385" t="str">
        <f>IF('例　①収支予算書　競技会事業費'!AZ61="","",'例　①収支予算書　競技会事業費'!AZ61)</f>
        <v/>
      </c>
      <c r="BA61" s="385" t="str">
        <f>IF('例　①収支予算書　競技会事業費'!BA61="","",'例　①収支予算書　競技会事業費'!BA61)</f>
        <v/>
      </c>
      <c r="BB61" s="390" t="str">
        <f>IF('例　①収支予算書　競技会事業費'!BB61="","",'例　①収支予算書　競技会事業費'!BB61)</f>
        <v/>
      </c>
      <c r="BC61" s="313" t="s">
        <v>440</v>
      </c>
      <c r="BD61" s="406"/>
    </row>
    <row r="62" spans="1:70" s="73" customFormat="1" ht="17.7" customHeight="1" thickBot="1">
      <c r="A62" s="542" t="s">
        <v>233</v>
      </c>
      <c r="B62" s="543"/>
      <c r="C62" s="544"/>
      <c r="D62" s="646">
        <f>IF('例　①収支予算書　競技会事業費'!D62="","",'例　①収支予算書　競技会事業費'!D62)</f>
        <v>500</v>
      </c>
      <c r="E62" s="647"/>
      <c r="F62" s="648"/>
      <c r="G62" s="1198" t="str">
        <f>IF('例　①収支予算書　競技会事業費'!G62="","",'例　①収支予算書　競技会事業費'!G62)</f>
        <v>振込手数料</v>
      </c>
      <c r="H62" s="1199"/>
      <c r="I62" s="1199"/>
      <c r="J62" s="1200"/>
      <c r="K62" s="1201">
        <f>IF('例　①収支予算書　競技会事業費'!K62="","",'例　①収支予算書　競技会事業費'!K62)</f>
        <v>500</v>
      </c>
      <c r="L62" s="1202"/>
      <c r="M62" s="1203" t="str">
        <f>IF('例　①収支予算書　競技会事業費'!M62="","",'例　①収支予算書　競技会事業費'!M62)</f>
        <v/>
      </c>
      <c r="N62" s="1203"/>
      <c r="O62" s="1203"/>
      <c r="P62" s="1203"/>
      <c r="Q62" s="1201" t="str">
        <f>IF('例　①収支予算書　競技会事業費'!Q62="","",'例　①収支予算書　競技会事業費'!Q62)</f>
        <v/>
      </c>
      <c r="R62" s="1202"/>
      <c r="S62" s="1203" t="str">
        <f>IF('例　①収支予算書　競技会事業費'!S62="","",'例　①収支予算書　競技会事業費'!S62)</f>
        <v/>
      </c>
      <c r="T62" s="1203"/>
      <c r="U62" s="1203"/>
      <c r="V62" s="1203"/>
      <c r="W62" s="1201" t="str">
        <f>IF('例　①収支予算書　競技会事業費'!W62="","",'例　①収支予算書　競技会事業費'!W62)</f>
        <v/>
      </c>
      <c r="X62" s="1202"/>
      <c r="Y62" s="1209" t="str">
        <f>IF('例　①収支予算書　競技会事業費'!Y62="","",'例　①収支予算書　競技会事業費'!Y62)</f>
        <v/>
      </c>
      <c r="Z62" s="1209"/>
      <c r="AA62" s="1209"/>
      <c r="AB62" s="1209"/>
      <c r="AC62" s="1210" t="str">
        <f>IF('例　①収支予算書　競技会事業費'!AC62="","",'例　①収支予算書　競技会事業費'!AC62)</f>
        <v/>
      </c>
      <c r="AD62" s="1211"/>
      <c r="AF62" s="644" t="str">
        <f>IF('例　①収支予算書　競技会事業費（A4縦2頁印刷用）'!AF54="","",'例　①収支予算書　競技会事業費（A4縦2頁印刷用）'!AF54)</f>
        <v/>
      </c>
      <c r="AG62" s="645"/>
      <c r="AH62" s="218">
        <f>IF('例　①収支予算書　競技会事業費'!AH62="","",'例　①収支予算書　競技会事業費'!AH62)</f>
        <v>0</v>
      </c>
      <c r="AI62" s="383" t="str">
        <f>IF('例　①収支予算書　競技会事業費'!AI62="","",'例　①収支予算書　競技会事業費'!AI62)</f>
        <v/>
      </c>
      <c r="AJ62" s="383" t="str">
        <f>IF('例　①収支予算書　競技会事業費'!AJ62="","",'例　①収支予算書　競技会事業費'!AJ62)</f>
        <v/>
      </c>
      <c r="AK62" s="383" t="str">
        <f>IF('例　①収支予算書　競技会事業費'!AK62="","",'例　①収支予算書　競技会事業費'!AK62)</f>
        <v/>
      </c>
      <c r="AL62" s="383" t="str">
        <f>IF('例　①収支予算書　競技会事業費'!AL62="","",'例　①収支予算書　競技会事業費'!AL62)</f>
        <v/>
      </c>
      <c r="AM62" s="383" t="str">
        <f>IF('例　①収支予算書　競技会事業費'!AM62="","",'例　①収支予算書　競技会事業費'!AM62)</f>
        <v/>
      </c>
      <c r="AN62" s="383" t="str">
        <f>IF('例　①収支予算書　競技会事業費'!AN62="","",'例　①収支予算書　競技会事業費'!AN62)</f>
        <v/>
      </c>
      <c r="AO62" s="383" t="str">
        <f>IF('例　①収支予算書　競技会事業費'!AO62="","",'例　①収支予算書　競技会事業費'!AO62)</f>
        <v/>
      </c>
      <c r="AP62" s="411" t="str">
        <f>IF('例　①収支予算書　競技会事業費'!AP62="","",'例　①収支予算書　競技会事業費'!AP62)</f>
        <v/>
      </c>
      <c r="AQ62" s="384" t="str">
        <f>IF('例　①収支予算書　競技会事業費'!AQ62="","",'例　①収支予算書　競技会事業費'!AQ62)</f>
        <v/>
      </c>
      <c r="AR62" s="384" t="str">
        <f>IF('例　①収支予算書　競技会事業費'!AR62="","",'例　①収支予算書　競技会事業費'!AR62)</f>
        <v/>
      </c>
      <c r="AS62" s="384" t="str">
        <f>IF('例　①収支予算書　競技会事業費'!AS62="","",'例　①収支予算書　競技会事業費'!AS62)</f>
        <v/>
      </c>
      <c r="AT62" s="384" t="str">
        <f>IF('例　①収支予算書　競技会事業費'!AT62="","",'例　①収支予算書　競技会事業費'!AT62)</f>
        <v/>
      </c>
      <c r="AU62" s="411" t="str">
        <f>IF('例　①収支予算書　競技会事業費'!AU62="","",'例　①収支予算書　競技会事業費'!AU62)</f>
        <v/>
      </c>
      <c r="AV62" s="218">
        <f>IF('例　①収支予算書　競技会事業費'!AV62="","",'例　①収支予算書　競技会事業費'!AV62)</f>
        <v>0</v>
      </c>
      <c r="AW62" s="390" t="str">
        <f>IF('例　①収支予算書　競技会事業費'!AW62="","",'例　①収支予算書　競技会事業費'!AW62)</f>
        <v/>
      </c>
      <c r="AX62" s="220">
        <f>IF('例　①収支予算書　競技会事業費'!AX62="","",'例　①収支予算書　競技会事業費'!AX62)</f>
        <v>0</v>
      </c>
      <c r="AY62" s="385" t="str">
        <f>IF('例　①収支予算書　競技会事業費'!AY62="","",'例　①収支予算書　競技会事業費'!AY62)</f>
        <v/>
      </c>
      <c r="AZ62" s="385" t="str">
        <f>IF('例　①収支予算書　競技会事業費'!AZ62="","",'例　①収支予算書　競技会事業費'!AZ62)</f>
        <v/>
      </c>
      <c r="BA62" s="385" t="str">
        <f>IF('例　①収支予算書　競技会事業費'!BA62="","",'例　①収支予算書　競技会事業費'!BA62)</f>
        <v/>
      </c>
      <c r="BB62" s="390" t="str">
        <f>IF('例　①収支予算書　競技会事業費'!BB62="","",'例　①収支予算書　競技会事業費'!BB62)</f>
        <v/>
      </c>
      <c r="BD62" s="406"/>
      <c r="BE62" s="74"/>
    </row>
    <row r="63" spans="1:70" s="73" customFormat="1" ht="17.7" customHeight="1" thickBot="1">
      <c r="A63" s="678" t="s">
        <v>234</v>
      </c>
      <c r="B63" s="679"/>
      <c r="C63" s="680"/>
      <c r="D63" s="646">
        <f>IF('例　①収支予算書　競技会事業費'!D63="","",'例　①収支予算書　競技会事業費'!D63)</f>
        <v>13000</v>
      </c>
      <c r="E63" s="647"/>
      <c r="F63" s="648"/>
      <c r="G63" s="1198" t="str">
        <f>IF('例　①収支予算書　競技会事業費'!G63="","",'例　①収支予算書　競技会事業費'!G63)</f>
        <v>レプリカカップ</v>
      </c>
      <c r="H63" s="1199"/>
      <c r="I63" s="1199"/>
      <c r="J63" s="1200"/>
      <c r="K63" s="1201">
        <f>IF('例　①収支予算書　競技会事業費'!K63="","",'例　①収支予算書　競技会事業費'!K63)</f>
        <v>13000</v>
      </c>
      <c r="L63" s="1202"/>
      <c r="M63" s="1203" t="str">
        <f>IF('例　①収支予算書　競技会事業費'!M63="","",'例　①収支予算書　競技会事業費'!M63)</f>
        <v/>
      </c>
      <c r="N63" s="1203"/>
      <c r="O63" s="1203"/>
      <c r="P63" s="1203"/>
      <c r="Q63" s="1201" t="str">
        <f>IF('例　①収支予算書　競技会事業費'!Q63="","",'例　①収支予算書　競技会事業費'!Q63)</f>
        <v/>
      </c>
      <c r="R63" s="1202"/>
      <c r="S63" s="1203" t="str">
        <f>IF('例　①収支予算書　競技会事業費'!S63="","",'例　①収支予算書　競技会事業費'!S63)</f>
        <v/>
      </c>
      <c r="T63" s="1203"/>
      <c r="U63" s="1203"/>
      <c r="V63" s="1203"/>
      <c r="W63" s="1201" t="str">
        <f>IF('例　①収支予算書　競技会事業費'!W63="","",'例　①収支予算書　競技会事業費'!W63)</f>
        <v/>
      </c>
      <c r="X63" s="1202"/>
      <c r="Y63" s="1209" t="str">
        <f>IF('例　①収支予算書　競技会事業費'!Y63="","",'例　①収支予算書　競技会事業費'!Y63)</f>
        <v/>
      </c>
      <c r="Z63" s="1209"/>
      <c r="AA63" s="1209"/>
      <c r="AB63" s="1209"/>
      <c r="AC63" s="1210" t="str">
        <f>IF('例　①収支予算書　競技会事業費'!AC63="","",'例　①収支予算書　競技会事業費'!AC63)</f>
        <v/>
      </c>
      <c r="AD63" s="1211"/>
      <c r="AF63" s="569" t="str">
        <f>IF('例　①収支予算書　競技会事業費（A4縦2頁印刷用）'!AF55="","",'例　①収支予算書　競技会事業費（A4縦2頁印刷用）'!AF55)</f>
        <v/>
      </c>
      <c r="AG63" s="570"/>
      <c r="AH63" s="221">
        <f>IF('例　①収支予算書　競技会事業費'!AH63="","",'例　①収支予算書　競技会事業費'!AH63)</f>
        <v>0</v>
      </c>
      <c r="AI63" s="391" t="str">
        <f>IF('例　①収支予算書　競技会事業費'!AI63="","",'例　①収支予算書　競技会事業費'!AI63)</f>
        <v/>
      </c>
      <c r="AJ63" s="391" t="str">
        <f>IF('例　①収支予算書　競技会事業費'!AJ63="","",'例　①収支予算書　競技会事業費'!AJ63)</f>
        <v/>
      </c>
      <c r="AK63" s="391" t="str">
        <f>IF('例　①収支予算書　競技会事業費'!AK63="","",'例　①収支予算書　競技会事業費'!AK63)</f>
        <v/>
      </c>
      <c r="AL63" s="391" t="str">
        <f>IF('例　①収支予算書　競技会事業費'!AL63="","",'例　①収支予算書　競技会事業費'!AL63)</f>
        <v/>
      </c>
      <c r="AM63" s="391" t="str">
        <f>IF('例　①収支予算書　競技会事業費'!AM63="","",'例　①収支予算書　競技会事業費'!AM63)</f>
        <v/>
      </c>
      <c r="AN63" s="391" t="str">
        <f>IF('例　①収支予算書　競技会事業費'!AN63="","",'例　①収支予算書　競技会事業費'!AN63)</f>
        <v/>
      </c>
      <c r="AO63" s="391" t="str">
        <f>IF('例　①収支予算書　競技会事業費'!AO63="","",'例　①収支予算書　競技会事業費'!AO63)</f>
        <v/>
      </c>
      <c r="AP63" s="412" t="str">
        <f>IF('例　①収支予算書　競技会事業費'!AP63="","",'例　①収支予算書　競技会事業費'!AP63)</f>
        <v/>
      </c>
      <c r="AQ63" s="387" t="str">
        <f>IF('例　①収支予算書　競技会事業費'!AQ63="","",'例　①収支予算書　競技会事業費'!AQ63)</f>
        <v/>
      </c>
      <c r="AR63" s="387" t="str">
        <f>IF('例　①収支予算書　競技会事業費'!AR63="","",'例　①収支予算書　競技会事業費'!AR63)</f>
        <v/>
      </c>
      <c r="AS63" s="387" t="str">
        <f>IF('例　①収支予算書　競技会事業費'!AS63="","",'例　①収支予算書　競技会事業費'!AS63)</f>
        <v/>
      </c>
      <c r="AT63" s="387" t="str">
        <f>IF('例　①収支予算書　競技会事業費'!AT63="","",'例　①収支予算書　競技会事業費'!AT63)</f>
        <v/>
      </c>
      <c r="AU63" s="412" t="str">
        <f>IF('例　①収支予算書　競技会事業費'!AU63="","",'例　①収支予算書　競技会事業費'!AU63)</f>
        <v/>
      </c>
      <c r="AV63" s="221">
        <f>IF('例　①収支予算書　競技会事業費'!AV63="","",'例　①収支予算書　競技会事業費'!AV63)</f>
        <v>0</v>
      </c>
      <c r="AW63" s="392" t="str">
        <f>IF('例　①収支予算書　競技会事業費'!AW63="","",'例　①収支予算書　競技会事業費'!AW63)</f>
        <v/>
      </c>
      <c r="AX63" s="221">
        <f>IF('例　①収支予算書　競技会事業費'!AX63="","",'例　①収支予算書　競技会事業費'!AX63)</f>
        <v>0</v>
      </c>
      <c r="AY63" s="387" t="str">
        <f>IF('例　①収支予算書　競技会事業費'!AY63="","",'例　①収支予算書　競技会事業費'!AY63)</f>
        <v/>
      </c>
      <c r="AZ63" s="387" t="str">
        <f>IF('例　①収支予算書　競技会事業費'!AZ63="","",'例　①収支予算書　競技会事業費'!AZ63)</f>
        <v/>
      </c>
      <c r="BA63" s="387" t="str">
        <f>IF('例　①収支予算書　競技会事業費'!BA63="","",'例　①収支予算書　競技会事業費'!BA63)</f>
        <v/>
      </c>
      <c r="BB63" s="392" t="str">
        <f>IF('例　①収支予算書　競技会事業費'!BB63="","",'例　①収支予算書　競技会事業費'!BB63)</f>
        <v/>
      </c>
      <c r="BD63" s="406"/>
    </row>
    <row r="64" spans="1:70" s="73" customFormat="1" ht="17.399999999999999" customHeight="1">
      <c r="A64" s="681" t="s">
        <v>235</v>
      </c>
      <c r="B64" s="682"/>
      <c r="C64" s="683"/>
      <c r="D64" s="649">
        <f>IF('例　①収支予算書　競技会事業費'!D64="","",'例　①収支予算書　競技会事業費'!D64)</f>
        <v>28000</v>
      </c>
      <c r="E64" s="650"/>
      <c r="F64" s="651"/>
      <c r="G64" s="1233" t="str">
        <f>IF('例　①収支予算書　競技会事業費'!G64="","",'例　①収支予算書　競技会事業費'!G64)</f>
        <v>大会1日目</v>
      </c>
      <c r="H64" s="1234"/>
      <c r="I64" s="1234"/>
      <c r="J64" s="1235"/>
      <c r="K64" s="1236">
        <f>IF('例　①収支予算書　競技会事業費'!K64="","",'例　①収支予算書　競技会事業費'!K64)</f>
        <v>15000</v>
      </c>
      <c r="L64" s="1237"/>
      <c r="M64" s="1238" t="str">
        <f>IF('例　①収支予算書　競技会事業費'!M64="","",'例　①収支予算書　競技会事業費'!M64)</f>
        <v>役員</v>
      </c>
      <c r="N64" s="1238"/>
      <c r="O64" s="1238"/>
      <c r="P64" s="1238"/>
      <c r="Q64" s="1236">
        <f>IF('例　①収支予算書　競技会事業費'!Q64="","",'例　①収支予算書　競技会事業費'!Q64)</f>
        <v>7000</v>
      </c>
      <c r="R64" s="1237"/>
      <c r="S64" s="1238" t="str">
        <f>IF('例　①収支予算書　競技会事業費'!S64="","",'例　①収支予算書　競技会事業費'!S64)</f>
        <v>審判員</v>
      </c>
      <c r="T64" s="1238"/>
      <c r="U64" s="1238"/>
      <c r="V64" s="1238"/>
      <c r="W64" s="1236">
        <f>IF('例　①収支予算書　競技会事業費'!W64="","",'例　①収支予算書　競技会事業費'!W64)</f>
        <v>8000</v>
      </c>
      <c r="X64" s="1237"/>
      <c r="Y64" s="1204" t="str">
        <f>IF('例　①収支予算書　競技会事業費'!Y64="","",'例　①収支予算書　競技会事業費'!Y64)</f>
        <v/>
      </c>
      <c r="Z64" s="1204"/>
      <c r="AA64" s="1204"/>
      <c r="AB64" s="1204"/>
      <c r="AC64" s="1205" t="str">
        <f>IF('例　①収支予算書　競技会事業費'!AC64="","",'例　①収支予算書　競技会事業費'!AC64)</f>
        <v/>
      </c>
      <c r="AD64" s="1206"/>
      <c r="AF64" s="91"/>
      <c r="AG64" s="177" t="s">
        <v>292</v>
      </c>
      <c r="AH64" s="215">
        <f>SUM(AH59:AH63)</f>
        <v>800</v>
      </c>
      <c r="AI64" s="112"/>
      <c r="AJ64" s="182"/>
      <c r="AK64" s="112"/>
      <c r="AL64" s="112"/>
      <c r="AM64" s="112"/>
      <c r="AN64" s="112"/>
      <c r="AO64" s="112"/>
      <c r="AP64" s="393"/>
      <c r="AR64" s="112"/>
      <c r="AU64" s="177" t="s">
        <v>292</v>
      </c>
      <c r="AV64" s="215">
        <f>SUM(AV59:AV63)</f>
        <v>30000</v>
      </c>
      <c r="AW64" s="177" t="s">
        <v>292</v>
      </c>
      <c r="AX64" s="215">
        <f>SUM(AX59:AX63)</f>
        <v>0</v>
      </c>
      <c r="AY64" s="182"/>
      <c r="BA64" s="112"/>
      <c r="BB64" s="393"/>
      <c r="BC64" s="111"/>
      <c r="BD64" s="111"/>
    </row>
    <row r="65" spans="1:98" s="73" customFormat="1" ht="17.399999999999999" customHeight="1">
      <c r="A65" s="88"/>
      <c r="B65" s="89"/>
      <c r="C65" s="90"/>
      <c r="D65" s="152"/>
      <c r="E65" s="239"/>
      <c r="F65" s="239"/>
      <c r="G65" s="768" t="str">
        <f>IF('例　①収支予算書　競技会事業費'!G65="","",'例　①収支予算書　競技会事業費'!G65)</f>
        <v>大会2日目</v>
      </c>
      <c r="H65" s="769"/>
      <c r="I65" s="769"/>
      <c r="J65" s="770"/>
      <c r="K65" s="771">
        <f>IF('例　①収支予算書　競技会事業費'!K65="","",'例　①収支予算書　競技会事業費'!K65)</f>
        <v>13000</v>
      </c>
      <c r="L65" s="772"/>
      <c r="M65" s="1232" t="str">
        <f>IF('例　①収支予算書　競技会事業費'!M65="","",'例　①収支予算書　競技会事業費'!M65)</f>
        <v>役員</v>
      </c>
      <c r="N65" s="1232"/>
      <c r="O65" s="1232"/>
      <c r="P65" s="1232"/>
      <c r="Q65" s="771">
        <f>IF('例　①収支予算書　競技会事業費'!Q65="","",'例　①収支予算書　競技会事業費'!Q65)</f>
        <v>7000</v>
      </c>
      <c r="R65" s="772"/>
      <c r="S65" s="1232" t="str">
        <f>IF('例　①収支予算書　競技会事業費'!S65="","",'例　①収支予算書　競技会事業費'!S65)</f>
        <v>審判員</v>
      </c>
      <c r="T65" s="1232"/>
      <c r="U65" s="1232"/>
      <c r="V65" s="1232"/>
      <c r="W65" s="771">
        <f>IF('例　①収支予算書　競技会事業費'!W65="","",'例　①収支予算書　競技会事業費'!W65)</f>
        <v>6000</v>
      </c>
      <c r="X65" s="772"/>
      <c r="Y65" s="1231" t="str">
        <f>IF('例　①収支予算書　競技会事業費'!Y65="","",'例　①収支予算書　競技会事業費'!Y65)</f>
        <v/>
      </c>
      <c r="Z65" s="1231"/>
      <c r="AA65" s="1231"/>
      <c r="AB65" s="1231"/>
      <c r="AC65" s="1223" t="str">
        <f>IF('例　①収支予算書　競技会事業費'!AC65="","",'例　①収支予算書　競技会事業費'!AC65)</f>
        <v/>
      </c>
      <c r="AD65" s="1224"/>
      <c r="AF65" s="551" t="s">
        <v>336</v>
      </c>
      <c r="AG65" s="551"/>
      <c r="AH65" s="326">
        <f>AH56+AL56+AW56+AH64+AV64+AX64</f>
        <v>108300</v>
      </c>
      <c r="AJ65" s="313"/>
      <c r="AQ65" s="74"/>
      <c r="AR65" s="74"/>
      <c r="AS65" s="74"/>
      <c r="AT65" s="74"/>
      <c r="AU65" s="433"/>
      <c r="AV65" s="74"/>
      <c r="AW65" s="74"/>
      <c r="AX65" s="74"/>
      <c r="AY65" s="74"/>
      <c r="AZ65" s="74"/>
      <c r="BA65" s="74"/>
      <c r="BB65" s="433"/>
      <c r="BC65" s="74"/>
      <c r="BD65" s="74"/>
    </row>
    <row r="66" spans="1:98" ht="17.399999999999999" customHeight="1" thickBot="1">
      <c r="A66" s="88"/>
      <c r="B66" s="89"/>
      <c r="C66" s="90"/>
      <c r="D66" s="152"/>
      <c r="E66" s="239"/>
      <c r="F66" s="239"/>
      <c r="G66" s="768" t="str">
        <f>IF('例　①収支予算書　競技会事業費'!G66="","",'例　①収支予算書　競技会事業費'!G66)</f>
        <v/>
      </c>
      <c r="H66" s="769"/>
      <c r="I66" s="769"/>
      <c r="J66" s="770"/>
      <c r="K66" s="771">
        <f>IF('例　①収支予算書　競技会事業費'!K66="","",'例　①収支予算書　競技会事業費'!K66)</f>
        <v>0</v>
      </c>
      <c r="L66" s="772"/>
      <c r="M66" s="1232" t="str">
        <f>IF('例　①収支予算書　競技会事業費'!M66="","",'例　①収支予算書　競技会事業費'!M66)</f>
        <v/>
      </c>
      <c r="N66" s="1232"/>
      <c r="O66" s="1232"/>
      <c r="P66" s="1232"/>
      <c r="Q66" s="771">
        <f>IF('例　①収支予算書　競技会事業費'!Q66="","",'例　①収支予算書　競技会事業費'!Q66)</f>
        <v>0</v>
      </c>
      <c r="R66" s="772"/>
      <c r="S66" s="1232" t="str">
        <f>IF('例　①収支予算書　競技会事業費'!S66="","",'例　①収支予算書　競技会事業費'!S66)</f>
        <v/>
      </c>
      <c r="T66" s="1232"/>
      <c r="U66" s="1232"/>
      <c r="V66" s="1232"/>
      <c r="W66" s="771">
        <f>IF('例　①収支予算書　競技会事業費'!W66="","",'例　①収支予算書　競技会事業費'!W66)</f>
        <v>0</v>
      </c>
      <c r="X66" s="772"/>
      <c r="Y66" s="1231" t="str">
        <f>IF('例　①収支予算書　競技会事業費'!Y66="","",'例　①収支予算書　競技会事業費'!Y66)</f>
        <v/>
      </c>
      <c r="Z66" s="1231"/>
      <c r="AA66" s="1231"/>
      <c r="AB66" s="1231"/>
      <c r="AC66" s="1223" t="str">
        <f>IF('例　①収支予算書　競技会事業費'!AC66="","",'例　①収支予算書　競技会事業費'!AC66)</f>
        <v/>
      </c>
      <c r="AD66" s="1224"/>
      <c r="AE66" s="86"/>
      <c r="AF66" s="73"/>
      <c r="AG66" s="73"/>
      <c r="AH66" s="75"/>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row>
    <row r="67" spans="1:98" ht="17.399999999999999" customHeight="1" thickBot="1">
      <c r="A67" s="92"/>
      <c r="B67" s="94"/>
      <c r="C67" s="93"/>
      <c r="D67" s="153"/>
      <c r="E67" s="240"/>
      <c r="F67" s="240"/>
      <c r="G67" s="1233" t="str">
        <f>IF('例　①収支予算書　競技会事業費'!G67="","",'例　①収支予算書　競技会事業費'!G67)</f>
        <v/>
      </c>
      <c r="H67" s="1234"/>
      <c r="I67" s="1234"/>
      <c r="J67" s="1235"/>
      <c r="K67" s="1236">
        <f>IF('例　①収支予算書　競技会事業費'!K67="","",'例　①収支予算書　競技会事業費'!K67)</f>
        <v>0</v>
      </c>
      <c r="L67" s="1237"/>
      <c r="M67" s="1238" t="str">
        <f>IF('例　①収支予算書　競技会事業費'!M67="","",'例　①収支予算書　競技会事業費'!M67)</f>
        <v/>
      </c>
      <c r="N67" s="1238"/>
      <c r="O67" s="1238"/>
      <c r="P67" s="1238"/>
      <c r="Q67" s="1236">
        <f>IF('例　①収支予算書　競技会事業費'!Q67="","",'例　①収支予算書　競技会事業費'!Q67)</f>
        <v>0</v>
      </c>
      <c r="R67" s="1237"/>
      <c r="S67" s="1238" t="str">
        <f>IF('例　①収支予算書　競技会事業費'!S67="","",'例　①収支予算書　競技会事業費'!S67)</f>
        <v/>
      </c>
      <c r="T67" s="1238"/>
      <c r="U67" s="1238"/>
      <c r="V67" s="1238"/>
      <c r="W67" s="1236">
        <f>IF('例　①収支予算書　競技会事業費'!W67="","",'例　①収支予算書　競技会事業費'!W67)</f>
        <v>0</v>
      </c>
      <c r="X67" s="1237"/>
      <c r="Y67" s="1204" t="str">
        <f>IF('例　①収支予算書　競技会事業費'!Y67="","",'例　①収支予算書　競技会事業費'!Y67)</f>
        <v/>
      </c>
      <c r="Z67" s="1204"/>
      <c r="AA67" s="1204"/>
      <c r="AB67" s="1204"/>
      <c r="AC67" s="1205" t="str">
        <f>IF('例　①収支予算書　競技会事業費'!AC67="","",'例　①収支予算書　競技会事業費'!AC67)</f>
        <v/>
      </c>
      <c r="AD67" s="1206"/>
      <c r="AE67" s="74"/>
      <c r="AF67" s="73" t="s">
        <v>309</v>
      </c>
      <c r="AG67" s="74"/>
      <c r="AH67" s="579" t="s">
        <v>568</v>
      </c>
      <c r="AI67" s="580"/>
      <c r="AJ67" s="580"/>
      <c r="AK67" s="580"/>
      <c r="AL67" s="581"/>
      <c r="AM67" s="579" t="s">
        <v>530</v>
      </c>
      <c r="AN67" s="580"/>
      <c r="AO67" s="581"/>
      <c r="AP67" s="73"/>
      <c r="AQ67" s="73"/>
      <c r="AR67" s="73"/>
      <c r="AS67" s="73"/>
      <c r="AT67" s="73"/>
      <c r="AU67" s="73"/>
      <c r="AV67" s="73"/>
      <c r="AW67" s="73"/>
      <c r="AX67" s="73"/>
      <c r="AY67" s="73"/>
      <c r="AZ67" s="73"/>
      <c r="BA67" s="73"/>
      <c r="BB67" s="73"/>
      <c r="BC67" s="73"/>
      <c r="BD67" s="73"/>
      <c r="BE67" s="73"/>
      <c r="BF67" s="73"/>
      <c r="BG67" s="73"/>
      <c r="BH67" s="73"/>
      <c r="BI67" s="73"/>
      <c r="BJ67" s="73"/>
      <c r="BK67" s="73"/>
    </row>
    <row r="68" spans="1:98" s="49" customFormat="1" ht="17.399999999999999" customHeight="1" thickBot="1">
      <c r="A68" s="542" t="s">
        <v>236</v>
      </c>
      <c r="B68" s="543"/>
      <c r="C68" s="544"/>
      <c r="D68" s="646">
        <f>IF('例　①収支予算書　競技会事業費'!D68="","",'例　①収支予算書　競技会事業費'!D68)</f>
        <v>1400</v>
      </c>
      <c r="E68" s="647"/>
      <c r="F68" s="648"/>
      <c r="G68" s="1198" t="str">
        <f>IF('例　①収支予算書　競技会事業費'!G68="","",'例　①収支予算書　競技会事業費'!G68)</f>
        <v>茶菓</v>
      </c>
      <c r="H68" s="1199"/>
      <c r="I68" s="1199"/>
      <c r="J68" s="1200"/>
      <c r="K68" s="1201">
        <f>IF('例　①収支予算書　競技会事業費'!K68="","",'例　①収支予算書　競技会事業費'!K68)</f>
        <v>1400</v>
      </c>
      <c r="L68" s="1202"/>
      <c r="M68" s="1203" t="str">
        <f>IF('例　①収支予算書　競技会事業費'!M68="","",'例　①収支予算書　競技会事業費'!M68)</f>
        <v/>
      </c>
      <c r="N68" s="1203"/>
      <c r="O68" s="1203"/>
      <c r="P68" s="1203"/>
      <c r="Q68" s="1201" t="str">
        <f>IF('例　①収支予算書　競技会事業費'!Q68="","",'例　①収支予算書　競技会事業費'!Q68)</f>
        <v/>
      </c>
      <c r="R68" s="1202"/>
      <c r="S68" s="1203" t="str">
        <f>IF('例　①収支予算書　競技会事業費'!S68="","",'例　①収支予算書　競技会事業費'!S68)</f>
        <v/>
      </c>
      <c r="T68" s="1203"/>
      <c r="U68" s="1203"/>
      <c r="V68" s="1203"/>
      <c r="W68" s="1201" t="str">
        <f>IF('例　①収支予算書　競技会事業費'!W68="","",'例　①収支予算書　競技会事業費'!W68)</f>
        <v/>
      </c>
      <c r="X68" s="1202"/>
      <c r="Y68" s="1209" t="str">
        <f>IF('例　①収支予算書　競技会事業費'!Y68="","",'例　①収支予算書　競技会事業費'!Y68)</f>
        <v/>
      </c>
      <c r="Z68" s="1209"/>
      <c r="AA68" s="1209"/>
      <c r="AB68" s="1209"/>
      <c r="AC68" s="1210" t="str">
        <f>IF('例　①収支予算書　競技会事業費'!AC68="","",'例　①収支予算書　競技会事業費'!AC68)</f>
        <v/>
      </c>
      <c r="AD68" s="1211"/>
      <c r="AE68" s="4"/>
      <c r="AF68" s="552" t="s">
        <v>316</v>
      </c>
      <c r="AG68" s="553"/>
      <c r="AH68" s="306" t="s">
        <v>292</v>
      </c>
      <c r="AI68" s="300" t="s">
        <v>311</v>
      </c>
      <c r="AJ68" s="299" t="s">
        <v>310</v>
      </c>
      <c r="AK68" s="300" t="s">
        <v>302</v>
      </c>
      <c r="AL68" s="307" t="s">
        <v>312</v>
      </c>
      <c r="AM68" s="295" t="s">
        <v>292</v>
      </c>
      <c r="AN68" s="299" t="s">
        <v>311</v>
      </c>
      <c r="AO68" s="307" t="s">
        <v>298</v>
      </c>
      <c r="AP68" s="207"/>
      <c r="AQ68" s="73"/>
      <c r="AR68" s="73"/>
      <c r="AS68" s="73"/>
      <c r="AT68" s="73"/>
      <c r="AU68" s="73"/>
      <c r="AV68" s="73"/>
      <c r="AW68" s="73"/>
      <c r="AX68" s="73"/>
      <c r="AY68" s="73"/>
      <c r="AZ68" s="73"/>
      <c r="BA68" s="73"/>
      <c r="BB68" s="73"/>
      <c r="BC68" s="73"/>
      <c r="BD68" s="73"/>
      <c r="BE68" s="73"/>
      <c r="BF68" s="73"/>
      <c r="BG68" s="73"/>
      <c r="BH68" s="73"/>
      <c r="BI68" s="73"/>
      <c r="BJ68" s="73"/>
      <c r="BK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row>
    <row r="69" spans="1:98" ht="17.399999999999999" customHeight="1" thickTop="1" thickBot="1">
      <c r="A69" s="507" t="s">
        <v>0</v>
      </c>
      <c r="B69" s="508"/>
      <c r="C69" s="509"/>
      <c r="D69" s="646">
        <f>IF('例　①収支予算書　競技会事業費'!D69="","",'例　①収支予算書　競技会事業費'!D69)</f>
        <v>465500</v>
      </c>
      <c r="E69" s="647"/>
      <c r="F69" s="648"/>
      <c r="G69" s="327"/>
      <c r="H69" s="96"/>
      <c r="I69" s="96"/>
      <c r="J69" s="96"/>
      <c r="K69" s="96"/>
      <c r="L69" s="96"/>
      <c r="M69" s="96"/>
      <c r="N69" s="96"/>
      <c r="O69" s="96"/>
      <c r="P69" s="96"/>
      <c r="Q69" s="96"/>
      <c r="R69" s="96"/>
      <c r="S69" s="96"/>
      <c r="T69" s="96"/>
      <c r="U69" s="96"/>
      <c r="V69" s="96"/>
      <c r="W69" s="96"/>
      <c r="X69" s="96"/>
      <c r="Y69" s="97"/>
      <c r="Z69" s="82"/>
      <c r="AA69" s="82"/>
      <c r="AB69" s="82"/>
      <c r="AC69" s="82"/>
      <c r="AD69" s="82"/>
      <c r="AE69" s="4"/>
      <c r="AF69" s="571" t="str">
        <f>IF('例　①収支予算書　競技会事業費（A4縦2頁印刷用）'!AF52="","",'例　①収支予算書　競技会事業費（A4縦2頁印刷用）'!AF52)</f>
        <v>大会1日目</v>
      </c>
      <c r="AG69" s="572"/>
      <c r="AH69" s="330">
        <f>IF('例　①収支予算書　競技会事業費'!AH69="","",'例　①収支予算書　競技会事業費'!AH69)</f>
        <v>7000</v>
      </c>
      <c r="AI69" s="345">
        <f>IF('例　①収支予算書　競技会事業費'!AI69="","",'例　①収支予算書　競技会事業費'!AI69)</f>
        <v>700</v>
      </c>
      <c r="AJ69" s="345">
        <f>IF('例　①収支予算書　競技会事業費'!AJ69="","",'例　①収支予算書　競技会事業費'!AJ69)</f>
        <v>8</v>
      </c>
      <c r="AK69" s="345">
        <f>IF('例　①収支予算書　競技会事業費'!AK69="","",'例　①収支予算書　競技会事業費'!AK69)</f>
        <v>1</v>
      </c>
      <c r="AL69" s="345">
        <f>IF('例　①収支予算書　競技会事業費'!AL69="","",'例　①収支予算書　競技会事業費'!AL69)</f>
        <v>1</v>
      </c>
      <c r="AM69" s="328">
        <f>IF('例　①収支予算書　競技会事業費'!AM69="","",'例　①収支予算書　競技会事業費'!AM69)</f>
        <v>8000</v>
      </c>
      <c r="AN69" s="352">
        <f>IF('例　①収支予算書　競技会事業費'!AN69="","",'例　①収支予算書　競技会事業費'!AN69)</f>
        <v>500</v>
      </c>
      <c r="AO69" s="355">
        <f>IF('例　①収支予算書　競技会事業費'!AO69="","",'例　①収支予算書　競技会事業費'!AO69)</f>
        <v>16</v>
      </c>
      <c r="AP69" s="73"/>
      <c r="AQ69" s="73"/>
      <c r="AR69" s="73"/>
      <c r="AS69" s="73"/>
      <c r="AT69" s="73"/>
      <c r="AU69" s="73"/>
      <c r="AV69" s="73"/>
      <c r="AW69" s="73"/>
      <c r="AX69" s="73"/>
      <c r="AY69" s="73"/>
      <c r="AZ69" s="73"/>
      <c r="BA69" s="73"/>
      <c r="BB69" s="73"/>
      <c r="BC69" s="73"/>
      <c r="BD69" s="73"/>
      <c r="BE69" s="73"/>
      <c r="BF69" s="73"/>
      <c r="BG69" s="73"/>
      <c r="BH69" s="73"/>
      <c r="BK69" s="49"/>
      <c r="BR69" s="49"/>
      <c r="BS69" s="49"/>
      <c r="BT69" s="49"/>
      <c r="BU69" s="49"/>
      <c r="BV69" s="49"/>
      <c r="BW69" s="49"/>
      <c r="BX69" s="49"/>
      <c r="BY69" s="49"/>
      <c r="BZ69" s="49"/>
      <c r="CA69" s="49"/>
      <c r="CB69" s="49"/>
      <c r="CC69" s="49"/>
      <c r="CD69" s="49"/>
      <c r="CE69" s="49"/>
      <c r="CF69" s="49"/>
      <c r="CG69" s="49"/>
      <c r="CH69" s="49"/>
      <c r="CI69" s="49"/>
      <c r="CJ69" s="49"/>
      <c r="CK69" s="49"/>
      <c r="CL69" s="49"/>
      <c r="CM69" s="49"/>
      <c r="CN69" s="49"/>
      <c r="CO69" s="49"/>
      <c r="CP69" s="49"/>
      <c r="CQ69" s="49"/>
      <c r="CR69" s="49"/>
      <c r="CS69" s="49"/>
      <c r="CT69" s="49"/>
    </row>
    <row r="70" spans="1:98" ht="17.399999999999999" customHeight="1" thickBot="1">
      <c r="A70" s="73"/>
      <c r="B70" s="83"/>
      <c r="C70" s="83"/>
      <c r="D70" s="81"/>
      <c r="E70" s="81"/>
      <c r="F70" s="81"/>
      <c r="G70" s="81"/>
      <c r="H70" s="81"/>
      <c r="I70" s="81"/>
      <c r="J70" s="84"/>
      <c r="K70" s="84"/>
      <c r="L70" s="84"/>
      <c r="M70" s="84"/>
      <c r="N70" s="84"/>
      <c r="O70" s="84"/>
      <c r="P70" s="84"/>
      <c r="Q70" s="84"/>
      <c r="R70" s="84"/>
      <c r="S70" s="84"/>
      <c r="T70" s="84"/>
      <c r="U70" s="84"/>
      <c r="V70" s="84"/>
      <c r="W70" s="84"/>
      <c r="X70" s="84"/>
      <c r="Y70" s="85"/>
      <c r="Z70" s="85"/>
      <c r="AA70" s="85"/>
      <c r="AB70" s="85"/>
      <c r="AC70" s="85"/>
      <c r="AD70" s="85"/>
      <c r="AE70" s="49"/>
      <c r="AF70" s="571" t="str">
        <f>IF('例　①収支予算書　競技会事業費（A4縦2頁印刷用）'!AF53="","",'例　①収支予算書　競技会事業費（A4縦2頁印刷用）'!AF53)</f>
        <v>大会2日目</v>
      </c>
      <c r="AG70" s="572"/>
      <c r="AH70" s="229">
        <f>IF('例　①収支予算書　競技会事業費'!AH70="","",'例　①収支予算書　競技会事業費'!AH70)</f>
        <v>7000</v>
      </c>
      <c r="AI70" s="334">
        <f>IF('例　①収支予算書　競技会事業費'!AI70="","",'例　①収支予算書　競技会事業費'!AI70)</f>
        <v>700</v>
      </c>
      <c r="AJ70" s="334">
        <f>IF('例　①収支予算書　競技会事業費'!AJ70="","",'例　①収支予算書　競技会事業費'!AJ70)</f>
        <v>8</v>
      </c>
      <c r="AK70" s="334">
        <f>IF('例　①収支予算書　競技会事業費'!AK70="","",'例　①収支予算書　競技会事業費'!AK70)</f>
        <v>1</v>
      </c>
      <c r="AL70" s="334">
        <f>IF('例　①収支予算書　競技会事業費'!AL70="","",'例　①収支予算書　競技会事業費'!AL70)</f>
        <v>1</v>
      </c>
      <c r="AM70" s="218">
        <f>IF('例　①収支予算書　競技会事業費'!AM70="","",'例　①収支予算書　競技会事業費'!AM70)</f>
        <v>6000</v>
      </c>
      <c r="AN70" s="356">
        <f>IF('例　①収支予算書　競技会事業費'!AN70="","",'例　①収支予算書　競技会事業費'!AN70)</f>
        <v>500</v>
      </c>
      <c r="AO70" s="359">
        <f>IF('例　①収支予算書　競技会事業費'!AO70="","",'例　①収支予算書　競技会事業費'!AO70)</f>
        <v>12</v>
      </c>
      <c r="AP70" s="73"/>
      <c r="AQ70" s="73"/>
      <c r="AR70" s="73"/>
      <c r="AS70" s="73"/>
      <c r="AT70" s="73"/>
      <c r="AU70" s="73"/>
      <c r="AV70" s="73"/>
      <c r="AW70" s="73"/>
      <c r="AX70" s="73"/>
      <c r="AY70" s="73"/>
      <c r="AZ70" s="73"/>
      <c r="BA70" s="73"/>
      <c r="BB70" s="73"/>
      <c r="BC70" s="73"/>
      <c r="BD70" s="73"/>
      <c r="BE70" s="73"/>
      <c r="BF70" s="73"/>
      <c r="BG70" s="73"/>
      <c r="BH70" s="73"/>
      <c r="BI70" s="49"/>
      <c r="BJ70" s="49"/>
    </row>
    <row r="71" spans="1:98" ht="17.399999999999999" customHeight="1" thickBot="1">
      <c r="A71" s="507" t="s">
        <v>246</v>
      </c>
      <c r="B71" s="508"/>
      <c r="C71" s="509"/>
      <c r="D71" s="684">
        <f>IF('例　①収支予算書　競技会事業費'!D71="","",'例　①収支予算書　競技会事業費'!D71)</f>
        <v>43500</v>
      </c>
      <c r="E71" s="685"/>
      <c r="F71" s="686"/>
      <c r="G71" s="87"/>
      <c r="H71" s="241"/>
      <c r="I71" s="241"/>
      <c r="J71" s="85"/>
      <c r="K71" s="85"/>
      <c r="L71" s="85"/>
      <c r="M71" s="85"/>
      <c r="N71" s="85"/>
      <c r="O71" s="85"/>
      <c r="P71" s="85"/>
      <c r="Q71" s="85"/>
      <c r="R71" s="85"/>
      <c r="S71" s="85"/>
      <c r="T71" s="85"/>
      <c r="U71" s="85"/>
      <c r="V71" s="85"/>
      <c r="W71" s="85"/>
      <c r="X71" s="85"/>
      <c r="Y71" s="85"/>
      <c r="Z71" s="85"/>
      <c r="AA71" s="85"/>
      <c r="AB71" s="85"/>
      <c r="AC71" s="85"/>
      <c r="AD71" s="85"/>
      <c r="AF71" s="571" t="str">
        <f>IF('例　①収支予算書　競技会事業費（A4縦2頁印刷用）'!AF54="","",'例　①収支予算書　競技会事業費（A4縦2頁印刷用）'!AF54)</f>
        <v/>
      </c>
      <c r="AG71" s="572"/>
      <c r="AH71" s="229">
        <f>IF('例　①収支予算書　競技会事業費'!AH71="","",'例　①収支予算書　競技会事業費'!AH71)</f>
        <v>0</v>
      </c>
      <c r="AI71" s="334" t="str">
        <f>IF('例　①収支予算書　競技会事業費'!AI71="","",'例　①収支予算書　競技会事業費'!AI71)</f>
        <v/>
      </c>
      <c r="AJ71" s="334" t="str">
        <f>IF('例　①収支予算書　競技会事業費'!AJ71="","",'例　①収支予算書　競技会事業費'!AJ71)</f>
        <v/>
      </c>
      <c r="AK71" s="334" t="str">
        <f>IF('例　①収支予算書　競技会事業費'!AK71="","",'例　①収支予算書　競技会事業費'!AK71)</f>
        <v/>
      </c>
      <c r="AL71" s="334" t="str">
        <f>IF('例　①収支予算書　競技会事業費'!AL71="","",'例　①収支予算書　競技会事業費'!AL71)</f>
        <v/>
      </c>
      <c r="AM71" s="218">
        <f>IF('例　①収支予算書　競技会事業費'!AM71="","",'例　①収支予算書　競技会事業費'!AM71)</f>
        <v>0</v>
      </c>
      <c r="AN71" s="356" t="str">
        <f>IF('例　①収支予算書　競技会事業費'!AN71="","",'例　①収支予算書　競技会事業費'!AN71)</f>
        <v/>
      </c>
      <c r="AO71" s="359" t="str">
        <f>IF('例　①収支予算書　競技会事業費'!AO71="","",'例　①収支予算書　競技会事業費'!AO71)</f>
        <v/>
      </c>
      <c r="AP71" s="73"/>
      <c r="AQ71" s="73"/>
      <c r="AR71" s="73"/>
      <c r="AS71" s="73"/>
      <c r="AT71" s="73"/>
      <c r="AU71" s="73"/>
      <c r="AV71" s="73"/>
      <c r="AW71" s="73"/>
      <c r="AX71" s="73"/>
      <c r="AY71" s="73"/>
      <c r="AZ71" s="73"/>
      <c r="BA71" s="73"/>
      <c r="BB71" s="73"/>
      <c r="BC71" s="73"/>
      <c r="BD71" s="73"/>
      <c r="BE71" s="73"/>
      <c r="BF71" s="73"/>
      <c r="BG71" s="73"/>
      <c r="BH71" s="73"/>
    </row>
    <row r="72" spans="1:98" ht="17.399999999999999" customHeight="1" thickBot="1">
      <c r="AF72" s="569" t="str">
        <f>IF('例　①収支予算書　競技会事業費（A4縦2頁印刷用）'!AF55="","",'例　①収支予算書　競技会事業費（A4縦2頁印刷用）'!AF55)</f>
        <v/>
      </c>
      <c r="AG72" s="570"/>
      <c r="AH72" s="331">
        <f>IF('例　①収支予算書　競技会事業費'!AH72="","",'例　①収支予算書　競技会事業費'!AH72)</f>
        <v>0</v>
      </c>
      <c r="AI72" s="358" t="str">
        <f>IF('例　①収支予算書　競技会事業費'!AI72="","",'例　①収支予算書　競技会事業費'!AI72)</f>
        <v/>
      </c>
      <c r="AJ72" s="358" t="str">
        <f>IF('例　①収支予算書　競技会事業費'!AJ72="","",'例　①収支予算書　競技会事業費'!AJ72)</f>
        <v/>
      </c>
      <c r="AK72" s="358" t="str">
        <f>IF('例　①収支予算書　競技会事業費'!AK72="","",'例　①収支予算書　競技会事業費'!AK72)</f>
        <v/>
      </c>
      <c r="AL72" s="358" t="str">
        <f>IF('例　①収支予算書　競技会事業費'!AL72="","",'例　①収支予算書　競技会事業費'!AL72)</f>
        <v/>
      </c>
      <c r="AM72" s="329">
        <f>IF('例　①収支予算書　競技会事業費'!AM72="","",'例　①収支予算書　競技会事業費'!AM72)</f>
        <v>0</v>
      </c>
      <c r="AN72" s="357" t="str">
        <f>IF('例　①収支予算書　競技会事業費'!AN72="","",'例　①収支予算書　競技会事業費'!AN72)</f>
        <v/>
      </c>
      <c r="AO72" s="360" t="str">
        <f>IF('例　①収支予算書　競技会事業費'!AO72="","",'例　①収支予算書　競技会事業費'!AO72)</f>
        <v/>
      </c>
      <c r="AP72" s="73"/>
      <c r="AQ72" s="73"/>
      <c r="AR72" s="73"/>
      <c r="AS72" s="73"/>
      <c r="AT72" s="73"/>
      <c r="AU72" s="73"/>
      <c r="AV72" s="73"/>
      <c r="AW72" s="73"/>
      <c r="AX72" s="73"/>
      <c r="AY72" s="73"/>
      <c r="AZ72" s="73"/>
      <c r="BA72" s="73"/>
      <c r="BB72" s="73"/>
      <c r="BC72" s="73"/>
      <c r="BD72" s="73"/>
      <c r="BE72" s="73"/>
    </row>
    <row r="73" spans="1:98" ht="17.399999999999999" customHeight="1">
      <c r="AF73" s="181"/>
      <c r="AG73" s="177" t="s">
        <v>292</v>
      </c>
      <c r="AH73" s="325">
        <f>SUM(AH69:AH72)</f>
        <v>14000</v>
      </c>
      <c r="AI73" s="312" t="s">
        <v>431</v>
      </c>
      <c r="AJ73" s="181"/>
      <c r="AK73" s="181"/>
      <c r="AL73" s="177" t="s">
        <v>292</v>
      </c>
      <c r="AM73" s="325">
        <f>SUM(AM69:AM72)</f>
        <v>14000</v>
      </c>
      <c r="AN73" s="312" t="s">
        <v>431</v>
      </c>
      <c r="AO73" s="312" t="s">
        <v>431</v>
      </c>
      <c r="AP73" s="73"/>
      <c r="AQ73" s="73"/>
      <c r="AR73" s="73"/>
      <c r="AS73" s="73"/>
      <c r="AT73" s="73"/>
      <c r="AU73" s="73"/>
      <c r="AV73" s="73"/>
      <c r="AW73" s="73"/>
      <c r="AX73" s="73"/>
      <c r="AY73" s="73"/>
      <c r="AZ73" s="73"/>
      <c r="BA73" s="73"/>
      <c r="BB73" s="73"/>
      <c r="BC73" s="73"/>
      <c r="BD73" s="73"/>
      <c r="BE73" s="73"/>
      <c r="BF73" s="49"/>
      <c r="BG73" s="49"/>
      <c r="BH73" s="49"/>
    </row>
    <row r="74" spans="1:98" ht="17.399999999999999" customHeight="1">
      <c r="AF74" s="551" t="s">
        <v>337</v>
      </c>
      <c r="AG74" s="551"/>
      <c r="AH74" s="326">
        <f>AH73+AM73</f>
        <v>28000</v>
      </c>
      <c r="AI74" s="314" t="s">
        <v>435</v>
      </c>
      <c r="AJ74" s="208"/>
      <c r="AK74" s="313" t="s">
        <v>433</v>
      </c>
      <c r="AL74" s="208"/>
      <c r="AM74" s="208"/>
      <c r="AN74" s="315" t="s">
        <v>432</v>
      </c>
      <c r="AO74" s="314" t="s">
        <v>434</v>
      </c>
      <c r="AP74" s="73"/>
      <c r="AQ74" s="73"/>
      <c r="AR74" s="73"/>
      <c r="AS74" s="73"/>
      <c r="AT74" s="73"/>
      <c r="AU74" s="73"/>
      <c r="AV74" s="73"/>
      <c r="AW74" s="73"/>
      <c r="AX74" s="73"/>
      <c r="AY74" s="73"/>
      <c r="AZ74" s="73"/>
      <c r="BA74" s="73"/>
      <c r="BB74" s="73"/>
      <c r="BC74" s="73"/>
      <c r="BD74" s="73"/>
      <c r="BE74" s="73"/>
    </row>
    <row r="75" spans="1:98">
      <c r="AF75" s="73"/>
      <c r="AG75" s="73"/>
      <c r="AH75" s="75"/>
      <c r="AI75" s="73"/>
      <c r="AJ75" s="73"/>
      <c r="AK75" s="73"/>
      <c r="AL75" s="73"/>
      <c r="AM75" s="73"/>
      <c r="AN75" s="73"/>
      <c r="AO75" s="73"/>
      <c r="AP75" s="73"/>
      <c r="AQ75" s="73"/>
      <c r="AR75" s="73"/>
      <c r="AS75" s="73"/>
      <c r="AT75" s="73"/>
      <c r="AU75" s="73"/>
      <c r="AV75" s="73"/>
      <c r="AW75" s="73"/>
      <c r="AX75" s="73"/>
      <c r="AY75" s="73"/>
      <c r="AZ75" s="73"/>
      <c r="BA75" s="73"/>
      <c r="BB75" s="73"/>
      <c r="BC75" s="73"/>
      <c r="BD75" s="73"/>
    </row>
    <row r="76" spans="1:98">
      <c r="AF76" s="207"/>
      <c r="AG76" s="73"/>
      <c r="AH76" s="75"/>
      <c r="AI76" s="73"/>
      <c r="AJ76" s="73"/>
      <c r="AK76" s="73"/>
      <c r="AL76" s="73"/>
      <c r="AM76" s="73"/>
      <c r="AN76" s="73"/>
      <c r="AO76" s="73"/>
      <c r="AP76" s="73"/>
      <c r="AQ76" s="73"/>
      <c r="AR76" s="73"/>
      <c r="AS76" s="73"/>
      <c r="AT76" s="73"/>
      <c r="AU76" s="73"/>
      <c r="AV76" s="73"/>
      <c r="AW76" s="73"/>
      <c r="AX76" s="73"/>
      <c r="AY76" s="73"/>
      <c r="AZ76" s="73"/>
      <c r="BA76" s="73"/>
      <c r="BB76" s="73"/>
      <c r="BC76" s="73"/>
      <c r="BD76" s="73"/>
      <c r="BE76" s="49"/>
    </row>
    <row r="77" spans="1:98">
      <c r="AF77" s="73"/>
      <c r="AG77" s="207"/>
      <c r="AH77" s="75"/>
      <c r="AI77" s="73"/>
      <c r="AJ77" s="73"/>
      <c r="AK77" s="73"/>
      <c r="AL77" s="73"/>
      <c r="AM77" s="73"/>
      <c r="AN77" s="73"/>
      <c r="AO77" s="73"/>
      <c r="AP77" s="73"/>
      <c r="AQ77" s="73"/>
      <c r="AR77" s="73"/>
      <c r="AS77" s="73"/>
      <c r="AT77" s="73"/>
      <c r="AU77" s="73"/>
      <c r="AV77" s="207"/>
      <c r="AW77" s="207"/>
      <c r="AX77" s="207"/>
      <c r="AY77" s="207"/>
      <c r="AZ77" s="207"/>
      <c r="BA77" s="207"/>
      <c r="BB77" s="207"/>
      <c r="BC77" s="207"/>
      <c r="BD77" s="207"/>
    </row>
    <row r="78" spans="1:98">
      <c r="AT78" s="49"/>
      <c r="AU78" s="49"/>
    </row>
  </sheetData>
  <sheetProtection algorithmName="SHA-512" hashValue="JLfIGmhyEiHhe8ub2lThf8sv3BCPk/sHM3QCE+Bqhxc+4iL3l+YeOTTywsIP7hLzcsRqbcU+6hCzNHq5NHyEdg==" saltValue="oHEiNAx8wUftSF5ekJrq0Q==" spinCount="100000" sheet="1" objects="1" scenarios="1" selectLockedCells="1" selectUnlockedCells="1"/>
  <mergeCells count="479">
    <mergeCell ref="AW49:BB49"/>
    <mergeCell ref="AL49:AV49"/>
    <mergeCell ref="AV57:AW57"/>
    <mergeCell ref="AX57:BB57"/>
    <mergeCell ref="AH57:AU57"/>
    <mergeCell ref="AF70:AG70"/>
    <mergeCell ref="A71:C71"/>
    <mergeCell ref="D71:F71"/>
    <mergeCell ref="AF71:AG71"/>
    <mergeCell ref="AC67:AD67"/>
    <mergeCell ref="AH67:AL67"/>
    <mergeCell ref="AF65:AG65"/>
    <mergeCell ref="G66:J66"/>
    <mergeCell ref="K66:L66"/>
    <mergeCell ref="M66:P66"/>
    <mergeCell ref="Q66:R66"/>
    <mergeCell ref="S66:V66"/>
    <mergeCell ref="W66:X66"/>
    <mergeCell ref="Y66:AB66"/>
    <mergeCell ref="AC66:AD66"/>
    <mergeCell ref="AC64:AD64"/>
    <mergeCell ref="G65:J65"/>
    <mergeCell ref="K65:L65"/>
    <mergeCell ref="M65:P65"/>
    <mergeCell ref="AF72:AG72"/>
    <mergeCell ref="AF74:AG74"/>
    <mergeCell ref="Y68:AB68"/>
    <mergeCell ref="AC68:AD68"/>
    <mergeCell ref="AF68:AG68"/>
    <mergeCell ref="A69:C69"/>
    <mergeCell ref="D69:F69"/>
    <mergeCell ref="AF69:AG69"/>
    <mergeCell ref="AM67:AO67"/>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Q65:R65"/>
    <mergeCell ref="S65:V65"/>
    <mergeCell ref="W65:X65"/>
    <mergeCell ref="Y65:AB65"/>
    <mergeCell ref="AC65:AD65"/>
    <mergeCell ref="A64:C64"/>
    <mergeCell ref="D64:F64"/>
    <mergeCell ref="G64:J64"/>
    <mergeCell ref="K64:L64"/>
    <mergeCell ref="M64:P64"/>
    <mergeCell ref="Q64:R64"/>
    <mergeCell ref="S64:V64"/>
    <mergeCell ref="W64:X64"/>
    <mergeCell ref="Y64:AB64"/>
    <mergeCell ref="AC62:AD62"/>
    <mergeCell ref="AF62:AG62"/>
    <mergeCell ref="A63:C63"/>
    <mergeCell ref="D63:F63"/>
    <mergeCell ref="G63:J63"/>
    <mergeCell ref="K63:L63"/>
    <mergeCell ref="M63:P63"/>
    <mergeCell ref="Q63:R63"/>
    <mergeCell ref="S63:V63"/>
    <mergeCell ref="W63:X63"/>
    <mergeCell ref="Y63:AB63"/>
    <mergeCell ref="AC63:AD63"/>
    <mergeCell ref="AF63:AG63"/>
    <mergeCell ref="A62:C62"/>
    <mergeCell ref="D62:F62"/>
    <mergeCell ref="G62:J62"/>
    <mergeCell ref="K62:L62"/>
    <mergeCell ref="M62:P62"/>
    <mergeCell ref="Q62:R62"/>
    <mergeCell ref="S62:V62"/>
    <mergeCell ref="W62:X62"/>
    <mergeCell ref="Y62:AB62"/>
    <mergeCell ref="AC60:AD60"/>
    <mergeCell ref="AF60:AG60"/>
    <mergeCell ref="A61:C61"/>
    <mergeCell ref="D61:F61"/>
    <mergeCell ref="G61:J61"/>
    <mergeCell ref="K61:L61"/>
    <mergeCell ref="M61:P61"/>
    <mergeCell ref="Q61:R61"/>
    <mergeCell ref="S61:V61"/>
    <mergeCell ref="W61:X61"/>
    <mergeCell ref="Y61:AB61"/>
    <mergeCell ref="AC61:AD61"/>
    <mergeCell ref="AF61:AG61"/>
    <mergeCell ref="A60:C60"/>
    <mergeCell ref="D60:F60"/>
    <mergeCell ref="G60:J60"/>
    <mergeCell ref="K60:L60"/>
    <mergeCell ref="M60:P60"/>
    <mergeCell ref="Q60:R60"/>
    <mergeCell ref="S60:V60"/>
    <mergeCell ref="W60:X60"/>
    <mergeCell ref="Y60:AB60"/>
    <mergeCell ref="G59:J59"/>
    <mergeCell ref="K59:L59"/>
    <mergeCell ref="M59:P59"/>
    <mergeCell ref="Q59:R59"/>
    <mergeCell ref="S59:V59"/>
    <mergeCell ref="W59:X59"/>
    <mergeCell ref="Y59:AB59"/>
    <mergeCell ref="AC59:AD59"/>
    <mergeCell ref="AF59:AG59"/>
    <mergeCell ref="G58:J58"/>
    <mergeCell ref="K58:L58"/>
    <mergeCell ref="M58:P58"/>
    <mergeCell ref="Q58:R58"/>
    <mergeCell ref="S58:V58"/>
    <mergeCell ref="W58:X58"/>
    <mergeCell ref="Y58:AB58"/>
    <mergeCell ref="S57:V57"/>
    <mergeCell ref="W57:X57"/>
    <mergeCell ref="Y57:AB57"/>
    <mergeCell ref="AC57:AD57"/>
    <mergeCell ref="AF57:AG57"/>
    <mergeCell ref="AC58:AD58"/>
    <mergeCell ref="AF58:AG58"/>
    <mergeCell ref="AC54:AD54"/>
    <mergeCell ref="AF54:AG54"/>
    <mergeCell ref="S56:V56"/>
    <mergeCell ref="W56:X56"/>
    <mergeCell ref="Y56:AB56"/>
    <mergeCell ref="AC56:AD56"/>
    <mergeCell ref="A57:C57"/>
    <mergeCell ref="D57:F57"/>
    <mergeCell ref="G57:J57"/>
    <mergeCell ref="K57:L57"/>
    <mergeCell ref="M57:P57"/>
    <mergeCell ref="Q57:R57"/>
    <mergeCell ref="A56:C56"/>
    <mergeCell ref="D56:F56"/>
    <mergeCell ref="G56:J56"/>
    <mergeCell ref="K56:L56"/>
    <mergeCell ref="M56:P56"/>
    <mergeCell ref="Q56:R56"/>
    <mergeCell ref="A55:C55"/>
    <mergeCell ref="D55:F55"/>
    <mergeCell ref="G55:J55"/>
    <mergeCell ref="K55:L55"/>
    <mergeCell ref="M55:P55"/>
    <mergeCell ref="W53:X53"/>
    <mergeCell ref="Y53:AB53"/>
    <mergeCell ref="AC53:AD53"/>
    <mergeCell ref="AF53:AG53"/>
    <mergeCell ref="A54:C54"/>
    <mergeCell ref="D54:F54"/>
    <mergeCell ref="G54:J54"/>
    <mergeCell ref="K54:L54"/>
    <mergeCell ref="M54:P54"/>
    <mergeCell ref="Q54:R54"/>
    <mergeCell ref="Q55:R55"/>
    <mergeCell ref="S55:V55"/>
    <mergeCell ref="W55:X55"/>
    <mergeCell ref="Y55:AB55"/>
    <mergeCell ref="AC55:AD55"/>
    <mergeCell ref="AF55:AG55"/>
    <mergeCell ref="S54:V54"/>
    <mergeCell ref="W54:X54"/>
    <mergeCell ref="Y54:AB54"/>
    <mergeCell ref="A53:C53"/>
    <mergeCell ref="D53:F53"/>
    <mergeCell ref="G53:J53"/>
    <mergeCell ref="K53:L53"/>
    <mergeCell ref="M53:P53"/>
    <mergeCell ref="Q53:R53"/>
    <mergeCell ref="S53:V53"/>
    <mergeCell ref="G52:J52"/>
    <mergeCell ref="K52:L52"/>
    <mergeCell ref="M52:P52"/>
    <mergeCell ref="Q52:R52"/>
    <mergeCell ref="S52:V52"/>
    <mergeCell ref="S50:V50"/>
    <mergeCell ref="W50:X50"/>
    <mergeCell ref="Y50:AB50"/>
    <mergeCell ref="AC50:AD50"/>
    <mergeCell ref="AF50:AG50"/>
    <mergeCell ref="Q50:R50"/>
    <mergeCell ref="Y52:AB52"/>
    <mergeCell ref="AC52:AD52"/>
    <mergeCell ref="AF52:AG52"/>
    <mergeCell ref="W52:X52"/>
    <mergeCell ref="G47:J47"/>
    <mergeCell ref="K47:L47"/>
    <mergeCell ref="M47:N47"/>
    <mergeCell ref="O47:P47"/>
    <mergeCell ref="Q47:R47"/>
    <mergeCell ref="AF47:AG47"/>
    <mergeCell ref="G48:J48"/>
    <mergeCell ref="K48:L48"/>
    <mergeCell ref="A51:C51"/>
    <mergeCell ref="D51:F51"/>
    <mergeCell ref="G51:J51"/>
    <mergeCell ref="K51:L51"/>
    <mergeCell ref="M51:P51"/>
    <mergeCell ref="A50:C50"/>
    <mergeCell ref="D50:F50"/>
    <mergeCell ref="G50:J50"/>
    <mergeCell ref="K50:L50"/>
    <mergeCell ref="M50:P50"/>
    <mergeCell ref="Q51:R51"/>
    <mergeCell ref="S51:V51"/>
    <mergeCell ref="W51:X51"/>
    <mergeCell ref="Y51:AB51"/>
    <mergeCell ref="AC51:AD51"/>
    <mergeCell ref="AF51:AG51"/>
    <mergeCell ref="Y49:Z49"/>
    <mergeCell ref="AA49:AB49"/>
    <mergeCell ref="AC49:AD49"/>
    <mergeCell ref="AF49:AG49"/>
    <mergeCell ref="AH49:AK49"/>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AC44:AD44"/>
    <mergeCell ref="AA46:AB46"/>
    <mergeCell ref="AC46:AD46"/>
    <mergeCell ref="AF44:AG44"/>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5:AG45"/>
    <mergeCell ref="G46:J46"/>
    <mergeCell ref="A44:C44"/>
    <mergeCell ref="D44:F44"/>
    <mergeCell ref="G44:J44"/>
    <mergeCell ref="K44:L44"/>
    <mergeCell ref="M44:N44"/>
    <mergeCell ref="O44:P44"/>
    <mergeCell ref="U43:V43"/>
    <mergeCell ref="W43:X43"/>
    <mergeCell ref="Y43:Z43"/>
    <mergeCell ref="AA43:AB43"/>
    <mergeCell ref="AC43:AD43"/>
    <mergeCell ref="AF43:AG43"/>
    <mergeCell ref="G43:J43"/>
    <mergeCell ref="K43:L43"/>
    <mergeCell ref="M43:N43"/>
    <mergeCell ref="O43:P43"/>
    <mergeCell ref="Q43:R43"/>
    <mergeCell ref="S43:T43"/>
    <mergeCell ref="AA42:AB42"/>
    <mergeCell ref="AC42:AD42"/>
    <mergeCell ref="AF42:AG42"/>
    <mergeCell ref="G42:J42"/>
    <mergeCell ref="K42:L42"/>
    <mergeCell ref="M42:N42"/>
    <mergeCell ref="O42:P42"/>
    <mergeCell ref="Q42:R42"/>
    <mergeCell ref="S42:T42"/>
    <mergeCell ref="G41:J41"/>
    <mergeCell ref="K41:L41"/>
    <mergeCell ref="M41:N41"/>
    <mergeCell ref="O41:P41"/>
    <mergeCell ref="Q41:R41"/>
    <mergeCell ref="S41:T41"/>
    <mergeCell ref="U42:V42"/>
    <mergeCell ref="W42:X42"/>
    <mergeCell ref="Y42:Z42"/>
    <mergeCell ref="W40:X40"/>
    <mergeCell ref="Y40:Z40"/>
    <mergeCell ref="AA40:AB40"/>
    <mergeCell ref="AC40:AD40"/>
    <mergeCell ref="AF40:AG40"/>
    <mergeCell ref="AA39:AB39"/>
    <mergeCell ref="AC39:AD39"/>
    <mergeCell ref="AH39:AL39"/>
    <mergeCell ref="U41:V41"/>
    <mergeCell ref="W41:X41"/>
    <mergeCell ref="Y41:Z41"/>
    <mergeCell ref="AA41:AB41"/>
    <mergeCell ref="AC41:AD41"/>
    <mergeCell ref="AF41:AG41"/>
    <mergeCell ref="AM39:AU39"/>
    <mergeCell ref="G40:J40"/>
    <mergeCell ref="K40:L40"/>
    <mergeCell ref="M40:N40"/>
    <mergeCell ref="O40:P40"/>
    <mergeCell ref="Q40:R40"/>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A38:C38"/>
    <mergeCell ref="D38:F38"/>
    <mergeCell ref="G38:J38"/>
    <mergeCell ref="K38:L38"/>
    <mergeCell ref="M38:N38"/>
    <mergeCell ref="O38:P38"/>
    <mergeCell ref="AF36:AG36"/>
    <mergeCell ref="AM36:AN36"/>
    <mergeCell ref="A37:C37"/>
    <mergeCell ref="D37:F37"/>
    <mergeCell ref="G37:AD37"/>
    <mergeCell ref="AM37:AN37"/>
    <mergeCell ref="A34:C34"/>
    <mergeCell ref="D34:F34"/>
    <mergeCell ref="AF34:AG34"/>
    <mergeCell ref="AM34:AN34"/>
    <mergeCell ref="AF35:AG35"/>
    <mergeCell ref="AM35:AN35"/>
    <mergeCell ref="AF32:AG32"/>
    <mergeCell ref="AM32:AN32"/>
    <mergeCell ref="A33:C33"/>
    <mergeCell ref="D33:F33"/>
    <mergeCell ref="G33:AD33"/>
    <mergeCell ref="AF33:AG33"/>
    <mergeCell ref="AM33:AN33"/>
    <mergeCell ref="A31:C31"/>
    <mergeCell ref="D31:F31"/>
    <mergeCell ref="G31:AD31"/>
    <mergeCell ref="A32:C32"/>
    <mergeCell ref="D32:F32"/>
    <mergeCell ref="G32:AD32"/>
    <mergeCell ref="R29:T29"/>
    <mergeCell ref="U29:V29"/>
    <mergeCell ref="X29:AA29"/>
    <mergeCell ref="AB29:AD29"/>
    <mergeCell ref="A30:C30"/>
    <mergeCell ref="D30:F30"/>
    <mergeCell ref="G30:AD30"/>
    <mergeCell ref="A29:C29"/>
    <mergeCell ref="D29:F29"/>
    <mergeCell ref="G29:I29"/>
    <mergeCell ref="J29:K29"/>
    <mergeCell ref="L29:O29"/>
    <mergeCell ref="P29:Q29"/>
    <mergeCell ref="A28:C28"/>
    <mergeCell ref="D28:F28"/>
    <mergeCell ref="G28:I28"/>
    <mergeCell ref="J28:K28"/>
    <mergeCell ref="L28:O28"/>
    <mergeCell ref="P28:Q28"/>
    <mergeCell ref="A26:C26"/>
    <mergeCell ref="D26:F26"/>
    <mergeCell ref="G26:AD26"/>
    <mergeCell ref="AI26:AR26"/>
    <mergeCell ref="A27:C27"/>
    <mergeCell ref="D27:F27"/>
    <mergeCell ref="G27:AD27"/>
    <mergeCell ref="A24:C24"/>
    <mergeCell ref="D24:F24"/>
    <mergeCell ref="G24:AD24"/>
    <mergeCell ref="AI24:AR24"/>
    <mergeCell ref="A25:C25"/>
    <mergeCell ref="D25:F25"/>
    <mergeCell ref="G25:AD25"/>
    <mergeCell ref="AI25:AR25"/>
    <mergeCell ref="A22:C22"/>
    <mergeCell ref="D22:F22"/>
    <mergeCell ref="G22:AD22"/>
    <mergeCell ref="AI22:AR22"/>
    <mergeCell ref="A23:C23"/>
    <mergeCell ref="D23:F23"/>
    <mergeCell ref="G23:AD23"/>
    <mergeCell ref="AI23:AR23"/>
    <mergeCell ref="A19:B19"/>
    <mergeCell ref="C19:AD19"/>
    <mergeCell ref="AI19:AR19"/>
    <mergeCell ref="AI20:AR20"/>
    <mergeCell ref="G21:AD21"/>
    <mergeCell ref="AI21:AR21"/>
    <mergeCell ref="A17:B17"/>
    <mergeCell ref="C17:AD17"/>
    <mergeCell ref="AI17:AR17"/>
    <mergeCell ref="A18:B18"/>
    <mergeCell ref="C18:AD18"/>
    <mergeCell ref="AI18:AR18"/>
    <mergeCell ref="A15:B15"/>
    <mergeCell ref="T15:U15"/>
    <mergeCell ref="AI15:AR15"/>
    <mergeCell ref="A16:B16"/>
    <mergeCell ref="C16:AD16"/>
    <mergeCell ref="AI16:AR16"/>
    <mergeCell ref="A12:B12"/>
    <mergeCell ref="AI12:AR12"/>
    <mergeCell ref="A13:B13"/>
    <mergeCell ref="C13:AD13"/>
    <mergeCell ref="AI13:AR13"/>
    <mergeCell ref="A14:B14"/>
    <mergeCell ref="C14:AD14"/>
    <mergeCell ref="AI14:AR14"/>
    <mergeCell ref="A10:C10"/>
    <mergeCell ref="D10:AD10"/>
    <mergeCell ref="AI10:AR10"/>
    <mergeCell ref="A11:C11"/>
    <mergeCell ref="D11:I11"/>
    <mergeCell ref="J11:AD11"/>
    <mergeCell ref="AI11:AR11"/>
    <mergeCell ref="R7:U7"/>
    <mergeCell ref="V7:AD7"/>
    <mergeCell ref="AI7:AR7"/>
    <mergeCell ref="A8:C9"/>
    <mergeCell ref="D8:F9"/>
    <mergeCell ref="R8:U8"/>
    <mergeCell ref="V8:AD8"/>
    <mergeCell ref="AI8:AR8"/>
    <mergeCell ref="AI9:AR9"/>
    <mergeCell ref="R5:U5"/>
    <mergeCell ref="V5:AD5"/>
    <mergeCell ref="AI5:AR5"/>
    <mergeCell ref="R6:U6"/>
    <mergeCell ref="V6:AD6"/>
    <mergeCell ref="AI6:AR6"/>
    <mergeCell ref="L1:Q2"/>
    <mergeCell ref="AI2:AR2"/>
    <mergeCell ref="AU2:AW2"/>
    <mergeCell ref="L3:Q3"/>
    <mergeCell ref="AI3:AR3"/>
    <mergeCell ref="AT3:AT4"/>
    <mergeCell ref="AU3:AW4"/>
    <mergeCell ref="AI4:AR4"/>
  </mergeCells>
  <phoneticPr fontId="2"/>
  <conditionalFormatting sqref="Y69">
    <cfRule type="cellIs" dxfId="0" priority="1" operator="notEqual">
      <formula>"合計額一致"</formula>
    </cfRule>
  </conditionalFormatting>
  <dataValidations count="2">
    <dataValidation type="list" showInputMessage="1" showErrorMessage="1" sqref="C14" xr:uid="{604AD1BB-B395-4CEF-B6A6-EDD6F8B42B92}">
      <formula1>$AT$11:$AT$26</formula1>
    </dataValidation>
    <dataValidation type="list" allowBlank="1" showInputMessage="1" showErrorMessage="1" sqref="D11:I11" xr:uid="{9C1435E8-3026-42BE-9FBE-7D7867A6F2B7}">
      <formula1>$AF$1:$AF$16</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944A-84FE-4E68-828C-0D4AC6937046}">
  <sheetPr>
    <tabColor rgb="FF00B050"/>
    <pageSetUpPr fitToPage="1"/>
  </sheetPr>
  <dimension ref="B1:M58"/>
  <sheetViews>
    <sheetView showGridLines="0" zoomScale="80" zoomScaleNormal="80" workbookViewId="0">
      <selection activeCell="G10" sqref="G10"/>
    </sheetView>
  </sheetViews>
  <sheetFormatPr defaultColWidth="8.88671875" defaultRowHeight="12"/>
  <cols>
    <col min="1" max="1" width="1" style="447" customWidth="1"/>
    <col min="2" max="2" width="4.44140625" style="447" customWidth="1"/>
    <col min="3" max="3" width="7.77734375" style="447" customWidth="1"/>
    <col min="4" max="4" width="20.6640625" style="447" customWidth="1"/>
    <col min="5" max="7" width="15.44140625" style="447" customWidth="1"/>
    <col min="8" max="9" width="14" style="447" customWidth="1"/>
    <col min="10" max="10" width="23" style="447" customWidth="1"/>
    <col min="11" max="11" width="17.88671875" style="447" customWidth="1"/>
    <col min="12" max="12" width="1.109375" style="447" customWidth="1"/>
    <col min="13" max="16384" width="8.88671875" style="447"/>
  </cols>
  <sheetData>
    <row r="1" spans="2:13" ht="21" customHeight="1">
      <c r="C1" s="447" t="s">
        <v>531</v>
      </c>
      <c r="K1" s="448">
        <v>45839</v>
      </c>
    </row>
    <row r="2" spans="2:13" ht="16.2">
      <c r="C2" s="1241" t="s">
        <v>532</v>
      </c>
      <c r="D2" s="1241"/>
      <c r="E2" s="1241"/>
      <c r="F2" s="1241"/>
      <c r="G2" s="1241"/>
      <c r="H2" s="1241"/>
      <c r="I2" s="1241"/>
      <c r="J2" s="1241"/>
      <c r="K2" s="1241"/>
    </row>
    <row r="3" spans="2:13" ht="13.2">
      <c r="C3" s="1242" t="s">
        <v>533</v>
      </c>
      <c r="D3" s="1242"/>
      <c r="E3" s="1242"/>
      <c r="F3" s="1242"/>
      <c r="G3" s="1242"/>
      <c r="H3" s="1242"/>
      <c r="I3" s="1242"/>
      <c r="J3" s="1242"/>
      <c r="K3" s="1242"/>
    </row>
    <row r="5" spans="2:13" ht="22.2" customHeight="1">
      <c r="B5" s="1243"/>
      <c r="C5" s="1244"/>
      <c r="D5" s="1247" t="s">
        <v>534</v>
      </c>
      <c r="E5" s="1248"/>
      <c r="F5" s="1248"/>
      <c r="G5" s="1249"/>
      <c r="H5" s="1247" t="s">
        <v>535</v>
      </c>
      <c r="I5" s="1249"/>
      <c r="J5" s="449" t="s">
        <v>536</v>
      </c>
      <c r="K5" s="450" t="s">
        <v>537</v>
      </c>
    </row>
    <row r="6" spans="2:13" s="458" customFormat="1" ht="22.2" customHeight="1" thickBot="1">
      <c r="B6" s="1245"/>
      <c r="C6" s="1246"/>
      <c r="D6" s="451" t="s">
        <v>538</v>
      </c>
      <c r="E6" s="452" t="s">
        <v>539</v>
      </c>
      <c r="F6" s="452" t="s">
        <v>540</v>
      </c>
      <c r="G6" s="453" t="s">
        <v>541</v>
      </c>
      <c r="H6" s="454" t="s">
        <v>542</v>
      </c>
      <c r="I6" s="453" t="s">
        <v>543</v>
      </c>
      <c r="J6" s="455"/>
      <c r="K6" s="456"/>
      <c r="L6" s="457"/>
      <c r="M6" s="457"/>
    </row>
    <row r="7" spans="2:13" ht="27" customHeight="1" thickTop="1">
      <c r="B7" s="1250" t="s">
        <v>544</v>
      </c>
      <c r="C7" s="1253" t="s">
        <v>545</v>
      </c>
      <c r="D7" s="459" t="s">
        <v>546</v>
      </c>
      <c r="E7" s="460" t="s">
        <v>546</v>
      </c>
      <c r="F7" s="460" t="s">
        <v>546</v>
      </c>
      <c r="G7" s="461" t="s">
        <v>546</v>
      </c>
      <c r="H7" s="462" t="s">
        <v>547</v>
      </c>
      <c r="I7" s="461" t="s">
        <v>547</v>
      </c>
      <c r="J7" s="463" t="s">
        <v>547</v>
      </c>
      <c r="K7" s="464" t="s">
        <v>547</v>
      </c>
    </row>
    <row r="8" spans="2:13" ht="111" customHeight="1" thickBot="1">
      <c r="B8" s="1251"/>
      <c r="C8" s="1254"/>
      <c r="D8" s="465" t="s">
        <v>548</v>
      </c>
      <c r="E8" s="466" t="s">
        <v>549</v>
      </c>
      <c r="F8" s="466" t="s">
        <v>550</v>
      </c>
      <c r="G8" s="467" t="s">
        <v>551</v>
      </c>
      <c r="H8" s="468" t="s">
        <v>547</v>
      </c>
      <c r="I8" s="469" t="s">
        <v>547</v>
      </c>
      <c r="J8" s="470" t="s">
        <v>547</v>
      </c>
      <c r="K8" s="471" t="s">
        <v>547</v>
      </c>
    </row>
    <row r="9" spans="2:13" ht="27" customHeight="1">
      <c r="B9" s="1251"/>
      <c r="C9" s="1255" t="s">
        <v>552</v>
      </c>
      <c r="D9" s="472" t="s">
        <v>547</v>
      </c>
      <c r="E9" s="473" t="s">
        <v>547</v>
      </c>
      <c r="F9" s="473" t="s">
        <v>547</v>
      </c>
      <c r="G9" s="474" t="s">
        <v>547</v>
      </c>
      <c r="H9" s="475" t="s">
        <v>546</v>
      </c>
      <c r="I9" s="474" t="s">
        <v>546</v>
      </c>
      <c r="J9" s="476" t="s">
        <v>546</v>
      </c>
      <c r="K9" s="476" t="s">
        <v>546</v>
      </c>
    </row>
    <row r="10" spans="2:13" ht="150" customHeight="1" thickBot="1">
      <c r="B10" s="1252"/>
      <c r="C10" s="1256"/>
      <c r="D10" s="477" t="s">
        <v>547</v>
      </c>
      <c r="E10" s="478" t="s">
        <v>547</v>
      </c>
      <c r="F10" s="478" t="s">
        <v>547</v>
      </c>
      <c r="G10" s="479" t="s">
        <v>547</v>
      </c>
      <c r="H10" s="480" t="s">
        <v>549</v>
      </c>
      <c r="I10" s="480" t="s">
        <v>550</v>
      </c>
      <c r="J10" s="481" t="s">
        <v>553</v>
      </c>
      <c r="K10" s="481" t="s">
        <v>554</v>
      </c>
    </row>
    <row r="11" spans="2:13" ht="22.2" customHeight="1">
      <c r="B11" s="1243"/>
      <c r="C11" s="1244"/>
      <c r="D11" s="1257" t="s">
        <v>534</v>
      </c>
      <c r="E11" s="1258"/>
      <c r="F11" s="1258"/>
      <c r="G11" s="1259"/>
      <c r="H11" s="1257" t="s">
        <v>535</v>
      </c>
      <c r="I11" s="1259"/>
      <c r="J11" s="482"/>
      <c r="K11" s="483" t="s">
        <v>555</v>
      </c>
    </row>
    <row r="12" spans="2:13" ht="22.2" customHeight="1" thickBot="1">
      <c r="B12" s="1245"/>
      <c r="C12" s="1246"/>
      <c r="D12" s="451" t="s">
        <v>538</v>
      </c>
      <c r="E12" s="452" t="s">
        <v>539</v>
      </c>
      <c r="F12" s="452" t="s">
        <v>540</v>
      </c>
      <c r="G12" s="453" t="s">
        <v>541</v>
      </c>
      <c r="H12" s="454" t="s">
        <v>542</v>
      </c>
      <c r="I12" s="453" t="s">
        <v>543</v>
      </c>
      <c r="J12" s="484"/>
      <c r="K12" s="485"/>
    </row>
    <row r="13" spans="2:13" ht="27" customHeight="1" thickTop="1">
      <c r="B13" s="1260" t="s">
        <v>556</v>
      </c>
      <c r="C13" s="1262" t="s">
        <v>557</v>
      </c>
      <c r="D13" s="486" t="s">
        <v>546</v>
      </c>
      <c r="E13" s="487" t="s">
        <v>547</v>
      </c>
      <c r="F13" s="487" t="s">
        <v>547</v>
      </c>
      <c r="G13" s="488" t="s">
        <v>546</v>
      </c>
      <c r="H13" s="489" t="s">
        <v>546</v>
      </c>
      <c r="I13" s="488" t="s">
        <v>546</v>
      </c>
      <c r="J13" s="490"/>
      <c r="K13" s="491" t="s">
        <v>547</v>
      </c>
    </row>
    <row r="14" spans="2:13" ht="114.6" customHeight="1" thickBot="1">
      <c r="B14" s="1261"/>
      <c r="C14" s="1263"/>
      <c r="D14" s="492" t="s">
        <v>548</v>
      </c>
      <c r="E14" s="493" t="s">
        <v>547</v>
      </c>
      <c r="F14" s="493" t="s">
        <v>547</v>
      </c>
      <c r="G14" s="494" t="s">
        <v>558</v>
      </c>
      <c r="H14" s="495" t="s">
        <v>559</v>
      </c>
      <c r="I14" s="495" t="s">
        <v>550</v>
      </c>
      <c r="J14" s="496"/>
      <c r="K14" s="497" t="s">
        <v>547</v>
      </c>
    </row>
    <row r="17" spans="3:11">
      <c r="C17" s="1240"/>
      <c r="D17" s="1240"/>
      <c r="E17" s="1240"/>
      <c r="F17" s="1240"/>
      <c r="G17" s="1240"/>
      <c r="H17" s="1240"/>
      <c r="I17" s="1240"/>
      <c r="J17" s="1240"/>
      <c r="K17" s="1240"/>
    </row>
    <row r="58" spans="2:2">
      <c r="B58" s="498">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F2757B-BE40-499B-9C0B-1E22CB2D5FA0}">
  <sheetPr>
    <tabColor rgb="FF00B0F0"/>
    <pageSetUpPr fitToPage="1"/>
  </sheetPr>
  <dimension ref="A1:BT19"/>
  <sheetViews>
    <sheetView showGridLines="0" view="pageBreakPreview" zoomScale="60" zoomScaleNormal="60" workbookViewId="0">
      <pane xSplit="1" ySplit="2" topLeftCell="B3" activePane="bottomRight" state="frozen"/>
      <selection activeCell="AT3" sqref="AT3:AV7"/>
      <selection pane="topRight" activeCell="AT3" sqref="AT3:AV7"/>
      <selection pane="bottomLeft" activeCell="AT3" sqref="AT3:AV7"/>
      <selection pane="bottomRight" activeCell="AT3" sqref="AT3:AW7"/>
    </sheetView>
  </sheetViews>
  <sheetFormatPr defaultColWidth="9.77734375" defaultRowHeight="16.2"/>
  <cols>
    <col min="1" max="1" width="8.44140625" style="55" customWidth="1"/>
    <col min="2" max="4" width="10" style="56" customWidth="1"/>
    <col min="5" max="5" width="20.33203125" style="56" customWidth="1"/>
    <col min="6" max="7" width="14.77734375" style="56" customWidth="1"/>
    <col min="8" max="8" width="17.21875" style="56" customWidth="1"/>
    <col min="9" max="9" width="27.77734375" style="56" customWidth="1"/>
    <col min="10" max="12" width="7" style="56" customWidth="1"/>
    <col min="13" max="13" width="6.33203125" style="56" customWidth="1"/>
    <col min="14" max="14" width="5" style="56" customWidth="1"/>
    <col min="15" max="15" width="8.6640625" style="56" customWidth="1"/>
    <col min="16" max="16" width="5.44140625" style="56" customWidth="1"/>
    <col min="17" max="17" width="7.44140625" style="56" customWidth="1"/>
    <col min="18" max="19" width="6.33203125" style="56" customWidth="1"/>
    <col min="20" max="20" width="4.6640625" style="56" customWidth="1"/>
    <col min="21" max="21" width="5.88671875" style="56" customWidth="1"/>
    <col min="22" max="22" width="6.33203125" style="56" customWidth="1"/>
    <col min="23" max="23" width="8.88671875" style="56" customWidth="1"/>
    <col min="24" max="25" width="6.33203125" style="56" customWidth="1"/>
    <col min="26" max="26" width="5.21875" style="56" customWidth="1"/>
    <col min="27" max="27" width="5.6640625" style="56" customWidth="1"/>
    <col min="28" max="28" width="17.109375" style="56" customWidth="1"/>
    <col min="29" max="29" width="15.44140625" style="56" customWidth="1"/>
    <col min="30" max="30" width="15.6640625" style="56" customWidth="1"/>
    <col min="31" max="34" width="8.6640625" style="56" customWidth="1"/>
    <col min="35" max="35" width="7.88671875" style="56" customWidth="1"/>
    <col min="36" max="42" width="8.6640625" style="56" customWidth="1"/>
    <col min="43" max="43" width="5.21875" style="56" customWidth="1"/>
    <col min="44" max="44" width="5.6640625" style="56" customWidth="1"/>
    <col min="45" max="45" width="5.44140625" style="56" customWidth="1"/>
    <col min="46" max="48" width="3.44140625" style="56" customWidth="1"/>
    <col min="49" max="49" width="4.33203125" style="56" customWidth="1"/>
    <col min="50" max="108" width="6.33203125" style="56" customWidth="1"/>
    <col min="109" max="16384" width="9.77734375" style="56"/>
  </cols>
  <sheetData>
    <row r="1" spans="1:72" ht="39.6" customHeight="1">
      <c r="B1" s="1264" t="s">
        <v>560</v>
      </c>
      <c r="C1" s="1264"/>
      <c r="D1" s="1264"/>
      <c r="E1" s="1264"/>
      <c r="F1" s="1264"/>
      <c r="G1" s="1264"/>
      <c r="H1" s="1264"/>
      <c r="I1" s="1264"/>
      <c r="J1" s="1264"/>
      <c r="K1" s="1264"/>
      <c r="L1" s="1264"/>
      <c r="M1" s="1264"/>
      <c r="N1" s="1264"/>
      <c r="O1" s="1264"/>
      <c r="P1" s="1264"/>
      <c r="Q1" s="1264"/>
      <c r="AR1" s="1265" t="s">
        <v>561</v>
      </c>
      <c r="AS1" s="1265"/>
      <c r="AT1" s="1265"/>
      <c r="AU1" s="1265"/>
      <c r="AV1" s="1265"/>
      <c r="AW1" s="1265"/>
    </row>
    <row r="2" spans="1:72" s="59" customFormat="1" ht="39.6" customHeight="1">
      <c r="A2" s="57" t="s">
        <v>265</v>
      </c>
      <c r="B2" s="1266" t="s">
        <v>266</v>
      </c>
      <c r="C2" s="1266"/>
      <c r="D2" s="1266"/>
      <c r="E2" s="1267"/>
      <c r="F2" s="1268" t="s">
        <v>267</v>
      </c>
      <c r="G2" s="1268"/>
      <c r="H2" s="1268"/>
      <c r="I2" s="1268"/>
      <c r="J2" s="1268" t="s">
        <v>268</v>
      </c>
      <c r="K2" s="1268"/>
      <c r="L2" s="1268"/>
      <c r="M2" s="1268" t="s">
        <v>269</v>
      </c>
      <c r="N2" s="1268"/>
      <c r="O2" s="1268"/>
      <c r="P2" s="1268" t="s">
        <v>270</v>
      </c>
      <c r="Q2" s="1268"/>
      <c r="R2" s="1268"/>
      <c r="S2" s="1268" t="s">
        <v>271</v>
      </c>
      <c r="T2" s="1268"/>
      <c r="U2" s="1268"/>
      <c r="V2" s="1268" t="s">
        <v>272</v>
      </c>
      <c r="W2" s="1268"/>
      <c r="X2" s="1268"/>
      <c r="Y2" s="1268" t="s">
        <v>273</v>
      </c>
      <c r="Z2" s="1268"/>
      <c r="AA2" s="1268"/>
      <c r="AB2" s="1268" t="s">
        <v>274</v>
      </c>
      <c r="AC2" s="1268"/>
      <c r="AD2" s="1268"/>
      <c r="AE2" s="1268" t="s">
        <v>275</v>
      </c>
      <c r="AF2" s="1268"/>
      <c r="AG2" s="1268"/>
      <c r="AH2" s="1268" t="s">
        <v>276</v>
      </c>
      <c r="AI2" s="1268"/>
      <c r="AJ2" s="1268"/>
      <c r="AK2" s="1268" t="s">
        <v>277</v>
      </c>
      <c r="AL2" s="1268"/>
      <c r="AM2" s="1268"/>
      <c r="AN2" s="1268" t="s">
        <v>278</v>
      </c>
      <c r="AO2" s="1268"/>
      <c r="AP2" s="1268"/>
      <c r="AQ2" s="1268" t="s">
        <v>279</v>
      </c>
      <c r="AR2" s="1268"/>
      <c r="AS2" s="1268"/>
      <c r="AT2" s="1268" t="s">
        <v>280</v>
      </c>
      <c r="AU2" s="1268"/>
      <c r="AV2" s="1268"/>
      <c r="AW2" s="1269"/>
      <c r="AX2" s="58"/>
    </row>
    <row r="3" spans="1:72" s="62" customFormat="1" ht="394.5" customHeight="1">
      <c r="A3" s="1270" t="s">
        <v>281</v>
      </c>
      <c r="B3" s="1272" t="s">
        <v>562</v>
      </c>
      <c r="C3" s="1273"/>
      <c r="D3" s="1273"/>
      <c r="E3" s="1274"/>
      <c r="F3" s="1272" t="s">
        <v>563</v>
      </c>
      <c r="G3" s="1273"/>
      <c r="H3" s="1273"/>
      <c r="I3" s="1274"/>
      <c r="J3" s="1272" t="s">
        <v>352</v>
      </c>
      <c r="K3" s="1273"/>
      <c r="L3" s="1274"/>
      <c r="M3" s="1272" t="s">
        <v>282</v>
      </c>
      <c r="N3" s="1273"/>
      <c r="O3" s="1274"/>
      <c r="P3" s="1272" t="s">
        <v>353</v>
      </c>
      <c r="Q3" s="1273"/>
      <c r="R3" s="1274"/>
      <c r="S3" s="1272" t="s">
        <v>341</v>
      </c>
      <c r="T3" s="1273"/>
      <c r="U3" s="1274"/>
      <c r="V3" s="1272" t="s">
        <v>354</v>
      </c>
      <c r="W3" s="1273"/>
      <c r="X3" s="1274"/>
      <c r="Y3" s="1272" t="s">
        <v>355</v>
      </c>
      <c r="Z3" s="1273"/>
      <c r="AA3" s="1274"/>
      <c r="AB3" s="1272" t="s">
        <v>356</v>
      </c>
      <c r="AC3" s="1273"/>
      <c r="AD3" s="1274"/>
      <c r="AE3" s="1272" t="s">
        <v>283</v>
      </c>
      <c r="AF3" s="1273"/>
      <c r="AG3" s="1274"/>
      <c r="AH3" s="1272" t="s">
        <v>564</v>
      </c>
      <c r="AI3" s="1273"/>
      <c r="AJ3" s="1274"/>
      <c r="AK3" s="1272" t="s">
        <v>565</v>
      </c>
      <c r="AL3" s="1273"/>
      <c r="AM3" s="1274"/>
      <c r="AN3" s="1272" t="s">
        <v>566</v>
      </c>
      <c r="AO3" s="1273"/>
      <c r="AP3" s="1274"/>
      <c r="AQ3" s="1272" t="s">
        <v>357</v>
      </c>
      <c r="AR3" s="1273"/>
      <c r="AS3" s="1274"/>
      <c r="AT3" s="1272" t="s">
        <v>284</v>
      </c>
      <c r="AU3" s="1273"/>
      <c r="AV3" s="1273"/>
      <c r="AW3" s="1274"/>
      <c r="AX3" s="60"/>
      <c r="AY3" s="1284"/>
      <c r="AZ3" s="1284"/>
      <c r="BA3" s="1284"/>
      <c r="BB3" s="1284"/>
      <c r="BC3" s="1284"/>
      <c r="BD3" s="1284"/>
      <c r="BE3" s="1284"/>
      <c r="BF3" s="1284"/>
      <c r="BG3" s="1284"/>
      <c r="BH3" s="1284"/>
      <c r="BI3" s="1284"/>
      <c r="BJ3" s="1284"/>
      <c r="BK3" s="1284"/>
      <c r="BL3" s="1284"/>
      <c r="BM3" s="1284"/>
      <c r="BN3" s="1284"/>
      <c r="BO3" s="1284"/>
      <c r="BP3" s="1284"/>
      <c r="BQ3" s="1284"/>
      <c r="BR3" s="1284"/>
      <c r="BS3" s="1284"/>
      <c r="BT3" s="1284"/>
    </row>
    <row r="4" spans="1:72" s="62" customFormat="1" ht="336.75" customHeight="1">
      <c r="A4" s="1271"/>
      <c r="B4" s="1275"/>
      <c r="C4" s="1276"/>
      <c r="D4" s="1276"/>
      <c r="E4" s="1277"/>
      <c r="F4" s="1275"/>
      <c r="G4" s="1276"/>
      <c r="H4" s="1276"/>
      <c r="I4" s="1277"/>
      <c r="J4" s="1275"/>
      <c r="K4" s="1276"/>
      <c r="L4" s="1277"/>
      <c r="M4" s="1275"/>
      <c r="N4" s="1276"/>
      <c r="O4" s="1277"/>
      <c r="P4" s="1275"/>
      <c r="Q4" s="1276"/>
      <c r="R4" s="1277"/>
      <c r="S4" s="1275"/>
      <c r="T4" s="1276"/>
      <c r="U4" s="1277"/>
      <c r="V4" s="1275"/>
      <c r="W4" s="1276"/>
      <c r="X4" s="1277"/>
      <c r="Y4" s="1275"/>
      <c r="Z4" s="1276"/>
      <c r="AA4" s="1277"/>
      <c r="AB4" s="1275"/>
      <c r="AC4" s="1276"/>
      <c r="AD4" s="1277"/>
      <c r="AE4" s="1275"/>
      <c r="AF4" s="1276"/>
      <c r="AG4" s="1277"/>
      <c r="AH4" s="1275"/>
      <c r="AI4" s="1276"/>
      <c r="AJ4" s="1277"/>
      <c r="AK4" s="1275"/>
      <c r="AL4" s="1276"/>
      <c r="AM4" s="1277"/>
      <c r="AN4" s="1275"/>
      <c r="AO4" s="1276"/>
      <c r="AP4" s="1277"/>
      <c r="AQ4" s="1275"/>
      <c r="AR4" s="1276"/>
      <c r="AS4" s="1277"/>
      <c r="AT4" s="1275"/>
      <c r="AU4" s="1276"/>
      <c r="AV4" s="1276"/>
      <c r="AW4" s="1277"/>
      <c r="AX4" s="60"/>
      <c r="AY4" s="1284"/>
      <c r="AZ4" s="1284"/>
      <c r="BA4" s="1284"/>
      <c r="BB4" s="1284"/>
      <c r="BC4" s="1284"/>
      <c r="BD4" s="1284"/>
      <c r="BE4" s="1284"/>
      <c r="BF4" s="1284"/>
      <c r="BG4" s="1284"/>
      <c r="BH4" s="1284"/>
      <c r="BI4" s="1284"/>
      <c r="BJ4" s="1284"/>
      <c r="BK4" s="1284"/>
      <c r="BL4" s="1284"/>
      <c r="BM4" s="1284"/>
      <c r="BN4" s="1284"/>
      <c r="BO4" s="1284"/>
      <c r="BP4" s="1284"/>
      <c r="BQ4" s="1284"/>
      <c r="BR4" s="1284"/>
      <c r="BS4" s="1284"/>
      <c r="BT4" s="1284"/>
    </row>
    <row r="5" spans="1:72" s="62" customFormat="1" ht="327" customHeight="1">
      <c r="A5" s="66"/>
      <c r="B5" s="1275"/>
      <c r="C5" s="1276"/>
      <c r="D5" s="1276"/>
      <c r="E5" s="1277"/>
      <c r="F5" s="1275"/>
      <c r="G5" s="1276"/>
      <c r="H5" s="1276"/>
      <c r="I5" s="1277"/>
      <c r="J5" s="63"/>
      <c r="K5" s="64"/>
      <c r="L5" s="65"/>
      <c r="M5" s="1275"/>
      <c r="N5" s="1276"/>
      <c r="O5" s="1277"/>
      <c r="P5" s="63"/>
      <c r="Q5" s="64"/>
      <c r="R5" s="65"/>
      <c r="S5" s="63"/>
      <c r="T5" s="64"/>
      <c r="U5" s="65"/>
      <c r="V5" s="63"/>
      <c r="W5" s="64"/>
      <c r="X5" s="65"/>
      <c r="Y5" s="63"/>
      <c r="Z5" s="64"/>
      <c r="AA5" s="65"/>
      <c r="AB5" s="1275"/>
      <c r="AC5" s="1276"/>
      <c r="AD5" s="1277"/>
      <c r="AE5" s="63"/>
      <c r="AF5" s="64"/>
      <c r="AG5" s="65"/>
      <c r="AH5" s="63"/>
      <c r="AI5" s="64"/>
      <c r="AJ5" s="65"/>
      <c r="AK5" s="63"/>
      <c r="AL5" s="64"/>
      <c r="AM5" s="65"/>
      <c r="AN5" s="63"/>
      <c r="AO5" s="64"/>
      <c r="AP5" s="65"/>
      <c r="AQ5" s="63"/>
      <c r="AR5" s="64"/>
      <c r="AS5" s="65"/>
      <c r="AT5" s="63"/>
      <c r="AU5" s="64"/>
      <c r="AV5" s="64"/>
      <c r="AW5" s="65"/>
      <c r="AX5" s="60"/>
      <c r="AY5" s="61"/>
      <c r="AZ5" s="61"/>
      <c r="BA5" s="61"/>
      <c r="BB5" s="61"/>
      <c r="BC5" s="61"/>
      <c r="BD5" s="61"/>
      <c r="BE5" s="61"/>
      <c r="BF5" s="61"/>
      <c r="BG5" s="61"/>
      <c r="BH5" s="61"/>
      <c r="BI5" s="61"/>
      <c r="BJ5" s="61"/>
      <c r="BK5" s="61"/>
      <c r="BL5" s="61"/>
      <c r="BM5" s="61"/>
      <c r="BN5" s="61"/>
      <c r="BO5" s="61"/>
      <c r="BP5" s="61"/>
      <c r="BQ5" s="61"/>
      <c r="BR5" s="61"/>
      <c r="BS5" s="61"/>
      <c r="BT5" s="61"/>
    </row>
    <row r="6" spans="1:72" s="62" customFormat="1" ht="294" customHeight="1">
      <c r="A6" s="66"/>
      <c r="B6" s="1275"/>
      <c r="C6" s="1276"/>
      <c r="D6" s="1276"/>
      <c r="E6" s="1277"/>
      <c r="F6" s="1275"/>
      <c r="G6" s="1276"/>
      <c r="H6" s="1276"/>
      <c r="I6" s="1277"/>
      <c r="J6" s="63"/>
      <c r="K6" s="64"/>
      <c r="L6" s="65"/>
      <c r="M6" s="1275"/>
      <c r="N6" s="1276"/>
      <c r="O6" s="1277"/>
      <c r="P6" s="1275"/>
      <c r="Q6" s="1276"/>
      <c r="R6" s="1277"/>
      <c r="S6" s="1275"/>
      <c r="T6" s="1276"/>
      <c r="U6" s="1277"/>
      <c r="V6" s="1275"/>
      <c r="W6" s="1276"/>
      <c r="X6" s="1277"/>
      <c r="Y6" s="1275"/>
      <c r="Z6" s="1276"/>
      <c r="AA6" s="1277"/>
      <c r="AB6" s="1275"/>
      <c r="AC6" s="1276"/>
      <c r="AD6" s="1277"/>
      <c r="AE6" s="63"/>
      <c r="AF6" s="64"/>
      <c r="AG6" s="65"/>
      <c r="AH6" s="63"/>
      <c r="AI6" s="64"/>
      <c r="AJ6" s="65"/>
      <c r="AK6" s="63"/>
      <c r="AL6" s="64"/>
      <c r="AM6" s="65"/>
      <c r="AN6" s="63"/>
      <c r="AO6" s="64"/>
      <c r="AP6" s="65"/>
      <c r="AQ6" s="63"/>
      <c r="AR6" s="64"/>
      <c r="AS6" s="65"/>
      <c r="AT6" s="63"/>
      <c r="AU6" s="64"/>
      <c r="AV6" s="64"/>
      <c r="AW6" s="65"/>
      <c r="AX6" s="60"/>
      <c r="AY6" s="61"/>
      <c r="AZ6" s="61"/>
      <c r="BA6" s="61"/>
      <c r="BB6" s="61"/>
      <c r="BC6" s="61"/>
      <c r="BD6" s="61"/>
      <c r="BE6" s="61"/>
      <c r="BF6" s="61"/>
      <c r="BG6" s="61"/>
      <c r="BH6" s="61"/>
      <c r="BI6" s="61"/>
      <c r="BJ6" s="61"/>
      <c r="BK6" s="61"/>
      <c r="BL6" s="61"/>
      <c r="BM6" s="61"/>
      <c r="BN6" s="61"/>
      <c r="BO6" s="61"/>
      <c r="BP6" s="61"/>
      <c r="BQ6" s="61"/>
      <c r="BR6" s="61"/>
      <c r="BS6" s="61"/>
      <c r="BT6" s="61"/>
    </row>
    <row r="7" spans="1:72" ht="169.5" customHeight="1">
      <c r="A7" s="67"/>
      <c r="B7" s="1278"/>
      <c r="C7" s="1279"/>
      <c r="D7" s="1279"/>
      <c r="E7" s="1280"/>
      <c r="F7" s="1278"/>
      <c r="G7" s="1279"/>
      <c r="H7" s="1279"/>
      <c r="I7" s="1280"/>
      <c r="J7" s="1281"/>
      <c r="K7" s="1282"/>
      <c r="L7" s="1283"/>
      <c r="M7" s="1282"/>
      <c r="N7" s="1282"/>
      <c r="O7" s="1282"/>
      <c r="P7" s="1281"/>
      <c r="Q7" s="1282"/>
      <c r="R7" s="1283"/>
      <c r="S7" s="68"/>
      <c r="T7" s="68"/>
      <c r="U7" s="68"/>
      <c r="V7" s="69"/>
      <c r="W7" s="68"/>
      <c r="X7" s="70"/>
      <c r="Y7" s="68"/>
      <c r="Z7" s="68"/>
      <c r="AA7" s="68"/>
      <c r="AB7" s="69"/>
      <c r="AC7" s="68"/>
      <c r="AD7" s="70"/>
      <c r="AE7" s="68"/>
      <c r="AF7" s="68"/>
      <c r="AG7" s="68"/>
      <c r="AH7" s="69"/>
      <c r="AI7" s="68"/>
      <c r="AJ7" s="70"/>
      <c r="AK7" s="68"/>
      <c r="AL7" s="68"/>
      <c r="AM7" s="68"/>
      <c r="AN7" s="69"/>
      <c r="AO7" s="68"/>
      <c r="AP7" s="70"/>
      <c r="AQ7" s="68"/>
      <c r="AR7" s="68"/>
      <c r="AS7" s="68"/>
      <c r="AT7" s="69"/>
      <c r="AU7" s="68"/>
      <c r="AV7" s="68"/>
      <c r="AW7" s="70"/>
      <c r="AX7" s="71"/>
    </row>
    <row r="8" spans="1:72">
      <c r="B8" s="71"/>
      <c r="C8" s="71"/>
      <c r="D8" s="71"/>
      <c r="E8" s="71"/>
      <c r="F8" s="71"/>
      <c r="G8" s="71"/>
      <c r="H8" s="71"/>
      <c r="I8" s="71"/>
      <c r="J8" s="71"/>
      <c r="K8" s="71"/>
      <c r="L8" s="71"/>
      <c r="M8" s="71"/>
      <c r="N8" s="71"/>
      <c r="O8" s="71"/>
      <c r="P8" s="71"/>
      <c r="Q8" s="71"/>
      <c r="R8" s="71"/>
      <c r="S8" s="71"/>
      <c r="T8" s="71"/>
      <c r="U8" s="71"/>
      <c r="V8" s="71"/>
      <c r="W8" s="71"/>
      <c r="X8" s="71"/>
      <c r="Y8" s="71"/>
      <c r="Z8" s="71"/>
      <c r="AA8" s="71"/>
      <c r="AB8" s="71"/>
      <c r="AC8" s="71"/>
      <c r="AD8" s="71"/>
      <c r="AE8" s="71"/>
      <c r="AF8" s="71"/>
      <c r="AG8" s="71"/>
      <c r="AH8" s="71"/>
      <c r="AI8" s="71"/>
      <c r="AJ8" s="71"/>
      <c r="AK8" s="71"/>
      <c r="AL8" s="71"/>
      <c r="AM8" s="71"/>
      <c r="AN8" s="71"/>
      <c r="AO8" s="71"/>
      <c r="AP8" s="71"/>
      <c r="AQ8" s="71"/>
      <c r="AR8" s="71"/>
      <c r="AS8" s="71"/>
      <c r="AT8" s="71"/>
      <c r="AU8" s="71"/>
      <c r="AV8" s="71"/>
      <c r="AW8" s="71"/>
      <c r="AX8" s="71"/>
    </row>
    <row r="9" spans="1:72" s="62" customFormat="1" ht="18.600000000000001"/>
    <row r="10" spans="1:72" s="62" customFormat="1" ht="18.600000000000001">
      <c r="N10" s="56"/>
      <c r="O10" s="56"/>
      <c r="P10" s="56"/>
      <c r="Q10" s="56"/>
      <c r="R10" s="56"/>
      <c r="S10" s="56"/>
      <c r="T10" s="56"/>
      <c r="U10" s="56"/>
      <c r="V10" s="56"/>
      <c r="W10" s="56"/>
      <c r="X10" s="56"/>
      <c r="Y10" s="56"/>
      <c r="Z10" s="56"/>
      <c r="AA10" s="56"/>
      <c r="AB10" s="56"/>
    </row>
    <row r="11" spans="1:72" s="62" customFormat="1" ht="18.600000000000001">
      <c r="N11" s="56"/>
      <c r="O11" s="56"/>
      <c r="P11" s="56"/>
      <c r="Q11" s="56"/>
      <c r="R11" s="56"/>
      <c r="S11" s="56"/>
      <c r="T11" s="56"/>
      <c r="U11" s="56"/>
      <c r="V11" s="56"/>
      <c r="W11" s="56"/>
      <c r="X11" s="56"/>
      <c r="Y11" s="56"/>
      <c r="Z11" s="56"/>
      <c r="AA11" s="56"/>
      <c r="AB11" s="56"/>
    </row>
    <row r="12" spans="1:72" s="62" customFormat="1" ht="18.600000000000001">
      <c r="N12" s="56"/>
      <c r="O12" s="56"/>
      <c r="P12" s="56"/>
      <c r="Q12" s="56"/>
      <c r="R12" s="56"/>
      <c r="S12" s="56"/>
      <c r="T12" s="56"/>
      <c r="U12" s="56"/>
      <c r="V12" s="56"/>
      <c r="W12" s="56"/>
      <c r="X12" s="56"/>
      <c r="Y12" s="56"/>
      <c r="Z12" s="56"/>
      <c r="AA12" s="56"/>
      <c r="AB12" s="56"/>
    </row>
    <row r="13" spans="1:72" s="62" customFormat="1" ht="18.600000000000001">
      <c r="N13" s="56"/>
      <c r="O13" s="56"/>
      <c r="P13" s="56"/>
      <c r="Q13" s="56"/>
      <c r="R13" s="56"/>
      <c r="S13" s="56"/>
      <c r="T13" s="56"/>
      <c r="U13" s="56"/>
      <c r="V13" s="56"/>
      <c r="W13" s="56"/>
      <c r="X13" s="56"/>
      <c r="Y13" s="56"/>
      <c r="Z13" s="56"/>
      <c r="AA13" s="56"/>
      <c r="AB13" s="56"/>
    </row>
    <row r="14" spans="1:72" s="62" customFormat="1" ht="18.600000000000001">
      <c r="N14" s="56"/>
      <c r="O14" s="56"/>
      <c r="P14" s="56"/>
      <c r="Q14" s="56"/>
      <c r="R14" s="56"/>
      <c r="S14" s="56"/>
      <c r="T14" s="56"/>
      <c r="U14" s="56"/>
      <c r="V14" s="56"/>
      <c r="W14" s="56"/>
      <c r="X14" s="56"/>
      <c r="Y14" s="56"/>
      <c r="Z14" s="56"/>
      <c r="AA14" s="56"/>
      <c r="AB14" s="56"/>
    </row>
    <row r="15" spans="1:72" s="62" customFormat="1" ht="18.600000000000001">
      <c r="N15" s="56"/>
      <c r="O15" s="56"/>
      <c r="P15" s="56"/>
      <c r="Q15" s="56"/>
      <c r="R15" s="56"/>
      <c r="S15" s="56"/>
      <c r="T15" s="56"/>
      <c r="U15" s="56"/>
      <c r="V15" s="56"/>
      <c r="W15" s="56"/>
      <c r="X15" s="56"/>
      <c r="Y15" s="56"/>
      <c r="Z15" s="56"/>
      <c r="AA15" s="56"/>
      <c r="AB15" s="56"/>
    </row>
    <row r="16" spans="1:72" s="62" customFormat="1" ht="18.600000000000001">
      <c r="N16" s="56"/>
      <c r="O16" s="56"/>
      <c r="P16" s="56"/>
      <c r="Q16" s="56"/>
      <c r="R16" s="56"/>
      <c r="S16" s="56"/>
      <c r="T16" s="56"/>
      <c r="U16" s="56"/>
      <c r="V16" s="56"/>
      <c r="W16" s="56"/>
      <c r="X16" s="56"/>
      <c r="Y16" s="56"/>
      <c r="Z16" s="56"/>
      <c r="AA16" s="56"/>
      <c r="AB16" s="56"/>
    </row>
    <row r="17" spans="14:28" s="62" customFormat="1" ht="18.600000000000001">
      <c r="N17" s="56"/>
      <c r="O17" s="56"/>
      <c r="P17" s="56"/>
      <c r="Q17" s="56"/>
      <c r="R17" s="56"/>
      <c r="S17" s="56"/>
      <c r="T17" s="56"/>
      <c r="U17" s="56"/>
      <c r="V17" s="56"/>
      <c r="W17" s="56"/>
      <c r="X17" s="56"/>
      <c r="Y17" s="56"/>
      <c r="Z17" s="56"/>
      <c r="AA17" s="56"/>
      <c r="AB17" s="56"/>
    </row>
    <row r="18" spans="14:28" s="62" customFormat="1" ht="18.600000000000001">
      <c r="N18" s="56"/>
      <c r="O18" s="56"/>
      <c r="P18" s="56"/>
      <c r="Q18" s="56"/>
      <c r="R18" s="56"/>
      <c r="S18" s="56"/>
      <c r="T18" s="56"/>
      <c r="U18" s="56"/>
      <c r="V18" s="56"/>
      <c r="W18" s="56"/>
      <c r="X18" s="56"/>
      <c r="Y18" s="56"/>
      <c r="Z18" s="56"/>
      <c r="AA18" s="56"/>
      <c r="AB18" s="56"/>
    </row>
    <row r="19" spans="14:28" s="62" customFormat="1" ht="18.600000000000001">
      <c r="N19" s="56"/>
      <c r="O19" s="56"/>
      <c r="P19" s="56"/>
      <c r="Q19" s="56"/>
      <c r="R19" s="56"/>
      <c r="S19" s="56"/>
      <c r="T19" s="56"/>
      <c r="U19" s="56"/>
      <c r="V19" s="56"/>
      <c r="W19" s="56"/>
      <c r="X19" s="56"/>
      <c r="Y19" s="56"/>
      <c r="Z19" s="56"/>
      <c r="AA19" s="56"/>
      <c r="AB19" s="56"/>
    </row>
  </sheetData>
  <sheetProtection algorithmName="SHA-512" hashValue="fyhOY3qfDHnkGJu1dcNxuPfZVpNFbzjunbBb8Elcj1aiHiIwR20ooEDx+2P7O8GN9iVd6zqUHPs3AZlV4QC83w==" saltValue="dg4MycRSEIPo0/dw/WuXEw==" spinCount="100000" sheet="1" objects="1" scenarios="1" selectLockedCells="1" selectUnlockedCells="1"/>
  <mergeCells count="47">
    <mergeCell ref="P7:R7"/>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 ref="AK3:AM4"/>
    <mergeCell ref="AN3:AP4"/>
    <mergeCell ref="AQ3:AS4"/>
    <mergeCell ref="P3:R4"/>
    <mergeCell ref="S3:U4"/>
    <mergeCell ref="V3:X4"/>
    <mergeCell ref="Y3:AA4"/>
    <mergeCell ref="AB2:AD2"/>
    <mergeCell ref="A3:A4"/>
    <mergeCell ref="B3:E7"/>
    <mergeCell ref="F3:I7"/>
    <mergeCell ref="J3:L4"/>
    <mergeCell ref="M3:O6"/>
    <mergeCell ref="J7:L7"/>
    <mergeCell ref="M7:O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s>
  <phoneticPr fontId="2"/>
  <pageMargins left="0.35" right="0.23622047244094491" top="0.51" bottom="0.17" header="0.31496062992125984" footer="0.17"/>
  <pageSetup paperSize="9" scale="33" orientation="landscape" horizontalDpi="4294967293" verticalDpi="3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10</vt:i4>
      </vt:variant>
    </vt:vector>
  </HeadingPairs>
  <TitlesOfParts>
    <vt:vector size="18" baseType="lpstr">
      <vt:lpstr>例　①収支予算書　競技会事業費</vt:lpstr>
      <vt:lpstr>例　②収支報告書</vt:lpstr>
      <vt:lpstr>例　③支出明細書</vt:lpstr>
      <vt:lpstr>例　④活動報告書</vt:lpstr>
      <vt:lpstr>支出明細集計_リスト</vt:lpstr>
      <vt:lpstr>例　①収支予算書　競技会事業費（A4縦2頁印刷用）</vt:lpstr>
      <vt:lpstr>「会議・日当・旅費交通・食糧・雑費」の区分(科目)の適用</vt:lpstr>
      <vt:lpstr>(別紙1)2025対象経費基準【基盤強化推進費　事業運営費】</vt:lpstr>
      <vt:lpstr>'(別紙1)2025対象経費基準【基盤強化推進費　事業運営費】'!Print_Area</vt:lpstr>
      <vt:lpstr>'「会議・日当・旅費交通・食糧・雑費」の区分(科目)の適用'!Print_Area</vt:lpstr>
      <vt:lpstr>'例　①収支予算書　競技会事業費'!Print_Area</vt:lpstr>
      <vt:lpstr>'例　①収支予算書　競技会事業費（A4縦2頁印刷用）'!Print_Area</vt:lpstr>
      <vt:lpstr>'例　②収支報告書'!Print_Area</vt:lpstr>
      <vt:lpstr>'例　③支出明細書'!Print_Area</vt:lpstr>
      <vt:lpstr>'例　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2025-01-10T08:42:25Z</cp:lastPrinted>
  <dcterms:created xsi:type="dcterms:W3CDTF">2017-03-22T11:28:31Z</dcterms:created>
  <dcterms:modified xsi:type="dcterms:W3CDTF">2025-12-07T11:33:39Z</dcterms:modified>
</cp:coreProperties>
</file>